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01.04.20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0" i="1" l="1"/>
  <c r="H69" i="1"/>
  <c r="H68" i="1"/>
  <c r="H67" i="1"/>
  <c r="H65" i="1"/>
  <c r="H63" i="1"/>
  <c r="H62" i="1"/>
  <c r="H60" i="1"/>
  <c r="H58" i="1"/>
  <c r="H57" i="1"/>
  <c r="H56" i="1"/>
  <c r="H54" i="1"/>
  <c r="H53" i="1"/>
  <c r="H52" i="1"/>
  <c r="H51" i="1"/>
  <c r="H50" i="1"/>
  <c r="H49" i="1"/>
  <c r="H48" i="1"/>
  <c r="M48" i="1" s="1"/>
  <c r="H47" i="1"/>
  <c r="M47" i="1" s="1"/>
  <c r="H46" i="1"/>
  <c r="H45" i="1"/>
  <c r="H44" i="1"/>
  <c r="H43" i="1"/>
  <c r="M43" i="1" s="1"/>
  <c r="H42" i="1"/>
  <c r="H41" i="1"/>
  <c r="H40" i="1"/>
  <c r="H39" i="1"/>
  <c r="M39" i="1" s="1"/>
  <c r="H37" i="1"/>
  <c r="M37" i="1" s="1"/>
  <c r="H36" i="1"/>
  <c r="H35" i="1"/>
  <c r="H34" i="1"/>
  <c r="H33" i="1"/>
  <c r="M33" i="1" s="1"/>
  <c r="H32" i="1"/>
  <c r="H31" i="1"/>
  <c r="H30" i="1"/>
  <c r="M30" i="1" s="1"/>
  <c r="H29" i="1"/>
  <c r="M29" i="1" s="1"/>
  <c r="H28" i="1"/>
  <c r="H27" i="1"/>
  <c r="H26" i="1"/>
  <c r="M26" i="1" s="1"/>
  <c r="H25" i="1"/>
  <c r="M25" i="1" s="1"/>
  <c r="H23" i="1"/>
  <c r="H21" i="1"/>
  <c r="H19" i="1"/>
  <c r="M19" i="1" s="1"/>
  <c r="D70" i="1"/>
  <c r="E70" i="1"/>
  <c r="G70" i="1"/>
  <c r="I70" i="1"/>
  <c r="J70" i="1"/>
  <c r="L70" i="1"/>
  <c r="C69" i="1"/>
  <c r="C68" i="1"/>
  <c r="C67" i="1"/>
  <c r="C65" i="1"/>
  <c r="C63" i="1"/>
  <c r="C62" i="1"/>
  <c r="C60" i="1"/>
  <c r="C58" i="1"/>
  <c r="C57" i="1"/>
  <c r="F56" i="1"/>
  <c r="C56" i="1" s="1"/>
  <c r="C54" i="1"/>
  <c r="C53" i="1"/>
  <c r="C52" i="1"/>
  <c r="C51" i="1"/>
  <c r="C50" i="1"/>
  <c r="C49" i="1"/>
  <c r="F47" i="1"/>
  <c r="C47" i="1" s="1"/>
  <c r="C46" i="1"/>
  <c r="C45" i="1"/>
  <c r="C44" i="1"/>
  <c r="C43" i="1"/>
  <c r="F42" i="1"/>
  <c r="C42" i="1" s="1"/>
  <c r="C41" i="1"/>
  <c r="C40" i="1"/>
  <c r="F39" i="1"/>
  <c r="C39" i="1" s="1"/>
  <c r="C37" i="1"/>
  <c r="C36" i="1"/>
  <c r="C35" i="1"/>
  <c r="C34" i="1"/>
  <c r="C33" i="1"/>
  <c r="C32" i="1"/>
  <c r="C31" i="1"/>
  <c r="C30" i="1"/>
  <c r="F29" i="1"/>
  <c r="C29" i="1" s="1"/>
  <c r="C28" i="1"/>
  <c r="C27" i="1"/>
  <c r="C26" i="1"/>
  <c r="F25" i="1"/>
  <c r="C25" i="1" s="1"/>
  <c r="C23" i="1"/>
  <c r="C21" i="1"/>
  <c r="C70" i="1" s="1"/>
  <c r="G9" i="1" s="1"/>
  <c r="C19" i="1"/>
  <c r="M51" i="1" l="1"/>
  <c r="M56" i="1"/>
  <c r="M62" i="1"/>
  <c r="M68" i="1"/>
  <c r="M52" i="1"/>
  <c r="M57" i="1"/>
  <c r="M63" i="1"/>
  <c r="M69" i="1"/>
  <c r="M23" i="1"/>
  <c r="M28" i="1"/>
  <c r="M32" i="1"/>
  <c r="M36" i="1"/>
  <c r="M40" i="1"/>
  <c r="M44" i="1"/>
  <c r="F70" i="1"/>
  <c r="M41" i="1"/>
  <c r="M45" i="1"/>
  <c r="M49" i="1"/>
  <c r="M53" i="1"/>
  <c r="M58" i="1"/>
  <c r="M65" i="1"/>
  <c r="M21" i="1"/>
  <c r="M27" i="1"/>
  <c r="M31" i="1"/>
  <c r="M34" i="1"/>
  <c r="M42" i="1"/>
  <c r="M46" i="1"/>
  <c r="M50" i="1"/>
  <c r="M54" i="1"/>
  <c r="M60" i="1"/>
  <c r="M67" i="1"/>
  <c r="M35" i="1"/>
  <c r="H70" i="1"/>
  <c r="G10" i="1" l="1"/>
  <c r="M70" i="1"/>
</calcChain>
</file>

<file path=xl/sharedStrings.xml><?xml version="1.0" encoding="utf-8"?>
<sst xmlns="http://schemas.openxmlformats.org/spreadsheetml/2006/main" count="130" uniqueCount="102">
  <si>
    <t>2. Комплекс процессных мероприятий  «Развитие общего образования»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</si>
  <si>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</si>
  <si>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Всего</t>
  </si>
  <si>
    <t>Федеральный бюджет</t>
  </si>
  <si>
    <t>Местный бюджет</t>
  </si>
  <si>
    <t>Управление образования администрации муниципального образования город Алексин</t>
  </si>
  <si>
    <t>Региональный проект «Современная школа»</t>
  </si>
  <si>
    <t>Региональный проект «Цифровая образовательная среда»</t>
  </si>
  <si>
    <t>1. Комплекс процессных мероприятий  «Развитие дошкольного образования»</t>
  </si>
  <si>
    <t>Создание и обеспечение функционирования центров образования естественно - научной и технологической направленностей в общеобразовательных организациях, расположенных в сельской местности и малых городах</t>
  </si>
  <si>
    <t xml:space="preserve">Расходы на обеспечение деятельности (оказание услуг) муниципальных учреждений </t>
  </si>
  <si>
    <t>Реализованы мероприятия по обеспечению деятельности муниципальных образовательных учреждений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</si>
  <si>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Тульской области,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Тульской области, обеспечения дополнительного образования детей в муниципальных общеобразовательных организациях Тульской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</si>
  <si>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Укрепление материально-технической базы муниципальных учреждений (ремонт теневых навесов, пищеблока и прачечной муниципального бюджетного дошкольного образовательного учреждения "Детский сад комбинированного вида №11")</t>
  </si>
  <si>
    <t>Расходы на укрепление материально-технической базы муниципальных образовательных организаций (за исключением капитальных вложений): капитальный ремонт здания муниципального бюджетного дошкольного образовательного учреждения "Детский сад комбинированного вида №1"</t>
  </si>
  <si>
    <t>Увеличилась доля обучающихся государственных и муниципальных организаций, осуществляющих образовательную деятельность по образовательным программам дошкольного, общего и дополнительного образования, которым предоставлена возможность обучаться в соответствии с современными требованиями, в общей численности обучающихся организаций, осуществляющих образовательную деятельность по образовательным программам дошкольного, общего и дополнительного образования</t>
  </si>
  <si>
    <t>Предоставление мер поддержки молодым специалистам</t>
  </si>
  <si>
    <t>Осуществлены ежемесячные денежные выплаты в рамках социальной помощи молодым специалистам, принятым на работу в муниципальные образовательные учреждения муниципального образования город Алексин</t>
  </si>
  <si>
    <t>Предоставление мер социальной поддержки педагогическим и иным работникам</t>
  </si>
  <si>
    <t>Выплата компенсации родителям (законным представителям), дети которых посещают образовательные организации (за исключением государственных образовательных организаций, находящихся в ведении Тульской области), реализующие образовательную программу дошкольного образования</t>
  </si>
  <si>
    <t>Произведены ремонтные работы, в том числе в целях устранения предписаний контролирующих органов</t>
  </si>
  <si>
    <t>Обеспечении бесплатным питанием отдельных категорий обучающихся общеобразовательных организаций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</si>
  <si>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</si>
  <si>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Предоставление мер социальной поддержки родителям (законным представителям) детей-инвалидов, обучающихся по основным общеобразовательным программам на дому</t>
  </si>
  <si>
    <t>Предоставление мер социальной поддержки родителям (законным представителям) детей, обучающихся по основным общеобразовательным программам в форме семейного образования</t>
  </si>
  <si>
    <t>3. Комплекс процессных мероприятий  «Развитие дополнительного образования»</t>
  </si>
  <si>
    <t>4. Комплекс процессных мероприятий  «Обеспечение реализации муниципальной программы»</t>
  </si>
  <si>
    <t>Реализованы мероприятия по обеспечению деятельности муниципальных учреждений</t>
  </si>
  <si>
    <t>5. Комплекс процессных мероприятий  «Создание условий для развития творческого потенциала педагогов и учащихся»</t>
  </si>
  <si>
    <t>Предоставление муниципальных грантов лучшим педагогам муниципальных образовательных учреждений</t>
  </si>
  <si>
    <t>Проведен  конкурсный отбор лучших педагогов образовательных учреждений муниципального образования город Алексин на получение муниципального гранта</t>
  </si>
  <si>
    <t>Проведение предметных олимпиад, конкурсов, ярмарок</t>
  </si>
  <si>
    <t>6. Комплекс процессных мероприятий  «Проведение аварийно-восстановительных работ»</t>
  </si>
  <si>
    <t>Проведение аварийно-восстановительных работ</t>
  </si>
  <si>
    <t>Проведены аварийно-восстановительные работы; обеспечено быстрое и качественное устранение аварийных ситуаций</t>
  </si>
  <si>
    <t>Проведены предметные олимпиады, конкурсы, ярмарки; обеспечено сохранение и развитие творческого потенциала педагогов и учащихся</t>
  </si>
  <si>
    <t>7. Комплекс процессных мероприятий  «Реализация программы подготовки педагогических кадров для муниципальных образовательных учреждений, сопровождение государственной итоговой аттестации, реализация мероприятий по формированию и ведению ФИС ФРДО»</t>
  </si>
  <si>
    <t>Организационные мероприятия по сопровождению государственной итоговой аттестации</t>
  </si>
  <si>
    <t>Обеспечено успешное проведение государственной итоговой аттестации</t>
  </si>
  <si>
    <t>Предоставление единовременного денежного пособия в рамках мер социальной поддержки, предоставляемых гражданину, заключившему договор о целевом обучении в рамках квоты целевого приема</t>
  </si>
  <si>
    <t>Осуществлена единовременная денежная выплата в рамках мер социальной поддержки, предоставляемых гражданину, 
заключившему договор о целевом обучении в Федеральном государственном бюджетном образовательном учреждении высшего профессионального образования «Тульский государственный педагогический университет им. Л.Н. Толстого»</t>
  </si>
  <si>
    <t>Организация мероприятия по формированию и ведению Информационной системы «Федеральный реестр сведений о документах об образовании и о квалификации, документах об обучении»</t>
  </si>
  <si>
    <t>Реализованы мероприятия по формированию и ведению Информационной системы «Федеральный реестр сведений о документах об образовании и о квалификации, документах об обучении»</t>
  </si>
  <si>
    <t>Реализованы государственные гарантии прав граждан на получение общедоступного и бесплатного дошкольного образования в муниципальных ДОУ</t>
  </si>
  <si>
    <t>Предоставлены меры социальной поддержки педагогическим и иным работникам</t>
  </si>
  <si>
    <t>Реализованы государственные полномочия по выплате компенсации части родительской платы</t>
  </si>
  <si>
    <t>Реализованы государственные гарантии прав граждан на получение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муниципальных ОУ</t>
  </si>
  <si>
    <t>Предоставлены меры социальной поддержки  в организации питания отдельных категорий обучающихся общеобразовательных организаций муниципального образования город Алексин</t>
  </si>
  <si>
    <t>Доля педагогических работников образовательных организаций, получивших ежемесячное денежное
вознаграждение за классное руководство составляет 100%</t>
  </si>
  <si>
    <t>Предоставлены меры соц.поддержки родителям (законным представителям) детей-инвалидов, обучающихся по основным общеобразовательным программам на дому</t>
  </si>
  <si>
    <t>Доля обучающихся, получающих начальное общее образование в муниципальных образовательных организациях, получающих бесплатное
горячее питание, к общему количеству
обучающихся, получающих начальное
общее образование в муниципальных
образовательных организациях составляет 100%</t>
  </si>
  <si>
    <t>Предоставлены меры соц.поддержки родителям (законным представителям) детей, обучающихся по основным общеобразовательным программам в форме семейного образования</t>
  </si>
  <si>
    <r>
      <t>«</t>
    </r>
    <r>
      <rPr>
        <b/>
        <sz val="12"/>
        <color rgb="FF000000"/>
        <rFont val="Times New Roman"/>
        <family val="1"/>
        <charset val="204"/>
      </rPr>
      <t>Образование в муниципальном образовании город Алексин» на 2023 год и плановый период 2024-2025 годов</t>
    </r>
  </si>
  <si>
    <t>Дополнительное финансовое обеспечение мероприятий по организации питания отдельных   категорий обучающихся в муниципальных общеобразовательных организациях и обучающихся в частных общеобразовательных организациях по имеющим государственную аккредитацию основным общеобразовательным программам</t>
  </si>
  <si>
    <t xml:space="preserve">Начальник Управления образования </t>
  </si>
  <si>
    <t>администрации муниципального образования город Алексин</t>
  </si>
  <si>
    <t>И.А. Шумицкая</t>
  </si>
  <si>
    <t xml:space="preserve">Мониторинг реализации муниципальной программы </t>
  </si>
  <si>
    <t>за 1 квартал 2023 года</t>
  </si>
  <si>
    <t>Нормативный правовой акт, утвердивший Программу</t>
  </si>
  <si>
    <t>Перечень нормативных правовых актов о внесении изменений в нормативный правовой акт, утвердивший Программу, принятых в отчетном квартале с краткой характеристикой вносимых изменений</t>
  </si>
  <si>
    <t>Плановый объем финансирования  Программы (подпрограммы),  рублей</t>
  </si>
  <si>
    <t xml:space="preserve">Фактический объемы финансирования Программы (подпрограммы), рублей </t>
  </si>
  <si>
    <t>Ответственный исполнитель Программы (подпрограммы)</t>
  </si>
  <si>
    <t>Финансирование мероприятий муниципальной Программы (подпрограммы)</t>
  </si>
  <si>
    <t>№ п/п</t>
  </si>
  <si>
    <t>Наименование направления, мероприятия</t>
  </si>
  <si>
    <t>Планируемое финансирование мероприятий (рублей)</t>
  </si>
  <si>
    <t>Фактическое финансирование мероприятий (рублей)</t>
  </si>
  <si>
    <t>в том числе по источникам финансирования</t>
  </si>
  <si>
    <t>Процент финансирования к годовому объему, %</t>
  </si>
  <si>
    <t>Результаты выполнения мероприятий</t>
  </si>
  <si>
    <t>Областной бюджет*</t>
  </si>
  <si>
    <t>Иные источники финансирования</t>
  </si>
  <si>
    <t>Федеральный бюджет*</t>
  </si>
  <si>
    <t>исп. Сухомлинова Е.Е.</t>
  </si>
  <si>
    <t>тел. +79605974087</t>
  </si>
  <si>
    <t>В общеобразовательных организациях, расположенных в сельской местности и малых городах, созданы и функционируют центры образования естественно-научной и технологической направленностей</t>
  </si>
  <si>
    <t>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 (обеспечение материально-технической базой для внедрения цифровой образовательной среды)</t>
  </si>
  <si>
    <t>Образовательные организации обеспечены материально-технической базой для внедрения цифровой образовательной среды</t>
  </si>
  <si>
    <t>Региональный проект «Патриотическое воспитание граждан Российской Федерации»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</si>
  <si>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</si>
  <si>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В государственных и муниципальных общеобразовательных организациях проведены мероприятия по обеспечению деятельности советников директора по воспитанию и взаимодействию с детскими общественными объединениями </t>
  </si>
  <si>
    <t>Укрепление материально-технической базы муниципальных учреждений (асфальтирование территории, ремонт отопления муниципального бюджетного дошкольного образовательного учреждения "Детский сад комбинированного вида №26")</t>
  </si>
  <si>
    <t>Укрепление материально-технической базы муниципальных учреждений (проведение мероприятий по подготовке к работе  муниципального бюджетного дошкольного образовательного учреждения "Детский сад комбинированного вида №1")</t>
  </si>
  <si>
    <t>Укрепление материально-технической базы муниципальных учреждений (ремонт эвакуационных лестниц, плиты над входом, отвод воды, замена котла отопления для муниципального бюджетного общеобразовательного учреждения "Шелепинская средняя общеобразовательная школа № 27")</t>
  </si>
  <si>
    <t>Расходы на укрепление материально-технической базы муниципальных образовательных организаций (за исключением капитальных вложений): ремонт кровли муниципального бюджетного дошкольного образовательного учреждения "Центр развития ребенка – детский сад №13"</t>
  </si>
  <si>
    <t>Осуществление государственного полномочия по финансовому обеспечению реализации дополнительной меры социальной поддержки,предоставляемой отдельным категориям граждан в виде освобождения от платы взимаемой за присмотр и уход за ребенком в муниципальных образовательных организациях,предоставляющих дошкольное образование,на территории Тульской области в соответствии с указом Губернатора Тульской области от 12 октября 2022 года №105"О предоставлении дополнительных мер социальной поддержки отдельным категориям граждан"</t>
  </si>
  <si>
    <t>Осуществление государственного полномочия по финансовому обеспечению реализации дополнительной меры социальной поддержки,предоставляемой отдельным категориям граждан в виде освобождения от платы взимаемой за присмотр и уход за ребенком в муниципальных образовательных организациях,предоставляющих дошкольное образование,на территории Тульской области в соответствии с указом Губернатора Тульской области от 12 октября 2022 года №105"О предоставлении дополнительных мер социальной поддержки отдельным категориям граждан", источником финансового обеспечения которых являются бюджетные ассигнования резервного фонда Правительства Тульской области</t>
  </si>
  <si>
    <t>Произведено благоустройство территории и ремонт отопления муниципального ДОУ</t>
  </si>
  <si>
    <t>Реализованы мероприятия по по подготовке к работе МБДОУ "ДС комбинированного вида №1"</t>
  </si>
  <si>
    <t>Произведены ремонтные работы, в том числе в целях устранения предписаний контролирующих органов, произведена замена котла отопления</t>
  </si>
  <si>
    <t>Реализованы государственные полномочия по реализации дополнительной меры соцподдержки в виде освобождения от платы, взимаемой за присмотр и уход за детьми</t>
  </si>
  <si>
    <t>Укрепление материально-технической базы муниципальных учреждений</t>
  </si>
  <si>
    <t>Укрепление материально-технической базы муниципальных учреждений (ремонт складского помещения для муниципального бюджетного общеобразовательного учреждения "Средняя общеобразовательная школа № 2")</t>
  </si>
  <si>
    <t>Расходы на укрепление материально-технической базы муниципальных образовательных организаций (за исключением капитальных вложений): ремонт кабинетов "Точки роста" и приобретение мебели для муниципального бюджетного общеобразовательного учреждения "Александровская средняя общеобразовательная школа №23"</t>
  </si>
  <si>
    <t>Расходы на укрепление материально-технической базы муниципальных образовательных организаций (за исключением капитальных вложений): модернизация системы АПС и СУЭ муниципального бюджетного общеобразовательного учреждения "Средняя общеобразовательная школа №1"</t>
  </si>
  <si>
    <t>Организация питания детей граждан, получающих меры социальной поддержки в соответствии с Указом Губернатора Тульской области от 12.10.2022 №105 "О предоставлении дополнительных мер социальной поддержки отдельным категориям граждан", обучающихся в общеобразовательных организациях</t>
  </si>
  <si>
    <t>Проведены мероприятия по укреплению материально-технической базы ОУ</t>
  </si>
  <si>
    <t>Предоставлены меры социальной поддержки  в организации питания детей граждан, получающих меры социальной поддержки в соответствии с Указом Губернатора Тульской области от 12.10.2022 №105 "О предоставлении дополнительных мер социальной поддержки отдельным категориям граждан", обучающихся в общеобразовательных организациях</t>
  </si>
  <si>
    <t>Постановление администрации муниципального образования город Алексин от 27.12.2022 г. № 2423</t>
  </si>
  <si>
    <t>Постановления администрации муниципального образования город Алексин от 15.03.2023 года №416 – перераспределение ассигнований, изменение некоторых показателей, добавление новых в соответствии с государственной программой «Развитие образования в Тульской области»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</si>
</sst>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left"/>
    </xf>
    <xf numFmtId="2" fontId="2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0" xfId="0" applyFont="1" applyAlignment="1">
      <alignment horizontal="left"/>
    </xf>
    <xf numFmtId="0" fontId="5" fillId="0" borderId="2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5" fillId="0" borderId="0" xfId="0" applyFont="1" applyAlignment="1"/>
    <xf numFmtId="0" fontId="6" fillId="0" borderId="0" xfId="0" applyFont="1" applyAlignment="1"/>
    <xf numFmtId="0" fontId="8" fillId="0" borderId="0" xfId="0" applyFont="1" applyAlignment="1">
      <alignment horizontal="center"/>
    </xf>
    <xf numFmtId="0" fontId="0" fillId="0" borderId="0" xfId="0" applyFont="1"/>
    <xf numFmtId="2" fontId="6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left" vertical="center"/>
    </xf>
    <xf numFmtId="4" fontId="0" fillId="0" borderId="0" xfId="0" applyNumberFormat="1" applyAlignment="1">
      <alignment horizontal="left"/>
    </xf>
    <xf numFmtId="0" fontId="0" fillId="0" borderId="0" xfId="0" applyFill="1"/>
    <xf numFmtId="0" fontId="6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 horizontal="left"/>
    </xf>
    <xf numFmtId="0" fontId="8" fillId="0" borderId="0" xfId="0" applyFont="1" applyFill="1" applyAlignment="1">
      <alignment horizontal="left"/>
    </xf>
    <xf numFmtId="0" fontId="6" fillId="0" borderId="0" xfId="0" applyFont="1" applyFill="1"/>
    <xf numFmtId="0" fontId="7" fillId="0" borderId="1" xfId="0" applyFont="1" applyBorder="1" applyAlignment="1">
      <alignment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76"/>
  <sheetViews>
    <sheetView tabSelected="1" topLeftCell="A59" workbookViewId="0">
      <selection activeCell="I70" sqref="I70:K70"/>
    </sheetView>
  </sheetViews>
  <sheetFormatPr defaultRowHeight="15" x14ac:dyDescent="0.25"/>
  <cols>
    <col min="1" max="1" width="6.28515625" style="17" customWidth="1"/>
    <col min="2" max="2" width="32.28515625" customWidth="1"/>
    <col min="3" max="3" width="14.42578125" customWidth="1"/>
    <col min="4" max="4" width="13" customWidth="1"/>
    <col min="5" max="5" width="14.7109375" customWidth="1"/>
    <col min="6" max="6" width="20" customWidth="1"/>
    <col min="7" max="7" width="14.7109375" customWidth="1"/>
    <col min="8" max="8" width="14.42578125" customWidth="1"/>
    <col min="9" max="9" width="13.28515625" customWidth="1"/>
    <col min="10" max="10" width="16.85546875" customWidth="1"/>
    <col min="11" max="11" width="12.5703125" style="35" customWidth="1"/>
    <col min="12" max="12" width="14.42578125" customWidth="1"/>
    <col min="13" max="13" width="12.7109375" customWidth="1"/>
    <col min="14" max="14" width="31.7109375" customWidth="1"/>
  </cols>
  <sheetData>
    <row r="2" spans="1:14" ht="15.75" x14ac:dyDescent="0.25">
      <c r="A2" s="5" t="s">
        <v>57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.75" x14ac:dyDescent="0.25">
      <c r="A3" s="6" t="s">
        <v>52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15.75" x14ac:dyDescent="0.25">
      <c r="A4" s="7"/>
      <c r="B4" s="7"/>
      <c r="C4" s="7"/>
      <c r="D4" s="7"/>
      <c r="E4" s="7"/>
      <c r="F4" s="7"/>
      <c r="G4" s="7"/>
      <c r="H4" s="7"/>
      <c r="I4" s="7"/>
      <c r="J4" s="7"/>
    </row>
    <row r="5" spans="1:14" ht="15.75" x14ac:dyDescent="0.25">
      <c r="A5" s="8" t="s">
        <v>58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4" ht="15.75" x14ac:dyDescent="0.25">
      <c r="A6" s="9"/>
      <c r="B6" s="9"/>
      <c r="C6" s="9"/>
      <c r="D6" s="9"/>
      <c r="E6" s="9"/>
      <c r="F6" s="9"/>
      <c r="G6" s="9"/>
      <c r="H6" s="9"/>
      <c r="I6" s="9"/>
      <c r="J6" s="9"/>
    </row>
    <row r="7" spans="1:14" ht="15.75" customHeight="1" x14ac:dyDescent="0.25">
      <c r="A7" s="31" t="s">
        <v>59</v>
      </c>
      <c r="B7" s="31"/>
      <c r="C7" s="31"/>
      <c r="D7" s="31"/>
      <c r="E7" s="31"/>
      <c r="F7" s="31"/>
      <c r="G7" s="30" t="s">
        <v>100</v>
      </c>
      <c r="H7" s="30"/>
      <c r="I7" s="30"/>
      <c r="J7" s="30"/>
      <c r="K7" s="30"/>
      <c r="L7" s="30"/>
      <c r="M7" s="30"/>
      <c r="N7" s="30"/>
    </row>
    <row r="8" spans="1:14" ht="50.25" customHeight="1" x14ac:dyDescent="0.25">
      <c r="A8" s="31" t="s">
        <v>60</v>
      </c>
      <c r="B8" s="31"/>
      <c r="C8" s="31"/>
      <c r="D8" s="31"/>
      <c r="E8" s="31"/>
      <c r="F8" s="31"/>
      <c r="G8" s="32" t="s">
        <v>101</v>
      </c>
      <c r="H8" s="32"/>
      <c r="I8" s="32"/>
      <c r="J8" s="32"/>
      <c r="K8" s="32"/>
      <c r="L8" s="32"/>
      <c r="M8" s="32"/>
      <c r="N8" s="32"/>
    </row>
    <row r="9" spans="1:14" ht="15.75" customHeight="1" x14ac:dyDescent="0.25">
      <c r="A9" s="31" t="s">
        <v>61</v>
      </c>
      <c r="B9" s="31"/>
      <c r="C9" s="31"/>
      <c r="D9" s="31"/>
      <c r="E9" s="31"/>
      <c r="F9" s="31"/>
      <c r="G9" s="33">
        <f>C70</f>
        <v>1236306813.9299998</v>
      </c>
      <c r="H9" s="30"/>
      <c r="I9" s="30"/>
      <c r="J9" s="30"/>
      <c r="K9" s="30"/>
      <c r="L9" s="30"/>
      <c r="M9" s="30"/>
      <c r="N9" s="30"/>
    </row>
    <row r="10" spans="1:14" ht="15.75" customHeight="1" x14ac:dyDescent="0.25">
      <c r="A10" s="31" t="s">
        <v>62</v>
      </c>
      <c r="B10" s="31"/>
      <c r="C10" s="31"/>
      <c r="D10" s="31"/>
      <c r="E10" s="31"/>
      <c r="F10" s="31"/>
      <c r="G10" s="33">
        <f>H70</f>
        <v>229074447.48999995</v>
      </c>
      <c r="H10" s="30"/>
      <c r="I10" s="30"/>
      <c r="J10" s="30"/>
      <c r="K10" s="30"/>
      <c r="L10" s="30"/>
      <c r="M10" s="30"/>
      <c r="N10" s="30"/>
    </row>
    <row r="11" spans="1:14" ht="15.75" customHeight="1" x14ac:dyDescent="0.25">
      <c r="A11" s="31" t="s">
        <v>63</v>
      </c>
      <c r="B11" s="31"/>
      <c r="C11" s="31"/>
      <c r="D11" s="31"/>
      <c r="E11" s="31"/>
      <c r="F11" s="31"/>
      <c r="G11" s="30" t="s">
        <v>5</v>
      </c>
      <c r="H11" s="30"/>
      <c r="I11" s="30"/>
      <c r="J11" s="30"/>
      <c r="K11" s="30"/>
      <c r="L11" s="30"/>
      <c r="M11" s="30"/>
      <c r="N11" s="30"/>
    </row>
    <row r="12" spans="1:14" ht="15.75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</row>
    <row r="13" spans="1:14" ht="15.75" x14ac:dyDescent="0.25">
      <c r="A13" s="8" t="s">
        <v>64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1:14" ht="15.75" x14ac:dyDescent="0.25">
      <c r="A14" s="9"/>
      <c r="B14" s="9"/>
      <c r="C14" s="9"/>
      <c r="D14" s="9"/>
      <c r="E14" s="9"/>
      <c r="F14" s="9"/>
      <c r="G14" s="9"/>
      <c r="H14" s="9"/>
      <c r="I14" s="9"/>
      <c r="J14" s="9"/>
    </row>
    <row r="15" spans="1:14" x14ac:dyDescent="0.25">
      <c r="A15" s="11" t="s">
        <v>65</v>
      </c>
      <c r="B15" s="11" t="s">
        <v>66</v>
      </c>
      <c r="C15" s="11" t="s">
        <v>67</v>
      </c>
      <c r="D15" s="11"/>
      <c r="E15" s="11"/>
      <c r="F15" s="11"/>
      <c r="G15" s="11"/>
      <c r="H15" s="11" t="s">
        <v>68</v>
      </c>
      <c r="I15" s="11"/>
      <c r="J15" s="11"/>
      <c r="K15" s="11"/>
      <c r="L15" s="11"/>
      <c r="M15" s="11"/>
      <c r="N15" s="11"/>
    </row>
    <row r="16" spans="1:14" ht="45.75" customHeight="1" x14ac:dyDescent="0.25">
      <c r="A16" s="11"/>
      <c r="B16" s="11"/>
      <c r="C16" s="11" t="s">
        <v>2</v>
      </c>
      <c r="D16" s="11" t="s">
        <v>69</v>
      </c>
      <c r="E16" s="11"/>
      <c r="F16" s="11"/>
      <c r="G16" s="11"/>
      <c r="H16" s="11" t="s">
        <v>2</v>
      </c>
      <c r="I16" s="11" t="s">
        <v>69</v>
      </c>
      <c r="J16" s="11"/>
      <c r="K16" s="11"/>
      <c r="L16" s="11"/>
      <c r="M16" s="11" t="s">
        <v>70</v>
      </c>
      <c r="N16" s="11" t="s">
        <v>71</v>
      </c>
    </row>
    <row r="17" spans="1:14" ht="38.25" customHeight="1" x14ac:dyDescent="0.25">
      <c r="A17" s="11"/>
      <c r="B17" s="11"/>
      <c r="C17" s="11"/>
      <c r="D17" s="13" t="s">
        <v>3</v>
      </c>
      <c r="E17" s="13" t="s">
        <v>72</v>
      </c>
      <c r="F17" s="13" t="s">
        <v>4</v>
      </c>
      <c r="G17" s="4" t="s">
        <v>73</v>
      </c>
      <c r="H17" s="11"/>
      <c r="I17" s="13" t="s">
        <v>74</v>
      </c>
      <c r="J17" s="13" t="s">
        <v>72</v>
      </c>
      <c r="K17" s="36" t="s">
        <v>4</v>
      </c>
      <c r="L17" s="4" t="s">
        <v>73</v>
      </c>
      <c r="M17" s="11"/>
      <c r="N17" s="11"/>
    </row>
    <row r="18" spans="1:14" x14ac:dyDescent="0.25">
      <c r="A18" s="14" t="s">
        <v>6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6"/>
    </row>
    <row r="19" spans="1:14" ht="123.75" customHeight="1" x14ac:dyDescent="0.25">
      <c r="A19" s="13">
        <v>1</v>
      </c>
      <c r="B19" s="13" t="s">
        <v>9</v>
      </c>
      <c r="C19" s="2">
        <f>SUM(D19:F19)</f>
        <v>1518767.6300000001</v>
      </c>
      <c r="D19" s="2">
        <v>1443436.09</v>
      </c>
      <c r="E19" s="2">
        <v>60143.86</v>
      </c>
      <c r="F19" s="2">
        <v>15187.68</v>
      </c>
      <c r="G19" s="2">
        <v>0</v>
      </c>
      <c r="H19" s="25">
        <f>SUM(I19:L19)</f>
        <v>0</v>
      </c>
      <c r="I19" s="25">
        <v>0</v>
      </c>
      <c r="J19" s="25">
        <v>0</v>
      </c>
      <c r="K19" s="37">
        <v>0</v>
      </c>
      <c r="L19" s="2">
        <v>0</v>
      </c>
      <c r="M19" s="25">
        <f>H19*100/C19</f>
        <v>0</v>
      </c>
      <c r="N19" s="13" t="s">
        <v>77</v>
      </c>
    </row>
    <row r="20" spans="1:14" x14ac:dyDescent="0.25">
      <c r="A20" s="14" t="s">
        <v>7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6"/>
    </row>
    <row r="21" spans="1:14" ht="102" x14ac:dyDescent="0.25">
      <c r="A21" s="13">
        <v>2</v>
      </c>
      <c r="B21" s="13" t="s">
        <v>78</v>
      </c>
      <c r="C21" s="2">
        <f>SUM(D21:F21)</f>
        <v>7166667.9799999995</v>
      </c>
      <c r="D21" s="2">
        <v>6811201.0199999996</v>
      </c>
      <c r="E21" s="2">
        <v>283800.28000000003</v>
      </c>
      <c r="F21" s="2">
        <v>71666.679999999993</v>
      </c>
      <c r="G21" s="2">
        <v>0</v>
      </c>
      <c r="H21" s="25">
        <f>SUM(I21:L21)</f>
        <v>0</v>
      </c>
      <c r="I21" s="25">
        <v>0</v>
      </c>
      <c r="J21" s="25">
        <v>0</v>
      </c>
      <c r="K21" s="37">
        <v>0</v>
      </c>
      <c r="L21" s="2">
        <v>0</v>
      </c>
      <c r="M21" s="25">
        <f>H21*100/C21</f>
        <v>0</v>
      </c>
      <c r="N21" s="13" t="s">
        <v>79</v>
      </c>
    </row>
    <row r="22" spans="1:14" x14ac:dyDescent="0.25">
      <c r="A22" s="14" t="s">
        <v>80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6"/>
    </row>
    <row r="23" spans="1:14" s="24" customFormat="1" ht="138.75" customHeight="1" x14ac:dyDescent="0.25">
      <c r="A23" s="13">
        <v>3</v>
      </c>
      <c r="B23" s="13" t="s">
        <v>81</v>
      </c>
      <c r="C23" s="2">
        <f>SUM(D23:F23)</f>
        <v>598313.91999999993</v>
      </c>
      <c r="D23" s="2">
        <v>574378.48</v>
      </c>
      <c r="E23" s="2">
        <v>23935.439999999999</v>
      </c>
      <c r="F23" s="2">
        <v>0</v>
      </c>
      <c r="G23" s="25">
        <v>0</v>
      </c>
      <c r="H23" s="25">
        <f>SUM(I23:L23)</f>
        <v>0</v>
      </c>
      <c r="I23" s="25">
        <v>0</v>
      </c>
      <c r="J23" s="25">
        <v>0</v>
      </c>
      <c r="K23" s="37">
        <v>0</v>
      </c>
      <c r="L23" s="2">
        <v>0</v>
      </c>
      <c r="M23" s="25">
        <f>H23*100/C23</f>
        <v>0</v>
      </c>
      <c r="N23" s="13" t="s">
        <v>82</v>
      </c>
    </row>
    <row r="24" spans="1:14" s="24" customFormat="1" x14ac:dyDescent="0.25">
      <c r="A24" s="14" t="s">
        <v>8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6"/>
    </row>
    <row r="25" spans="1:14" s="24" customFormat="1" ht="49.5" customHeight="1" x14ac:dyDescent="0.25">
      <c r="A25" s="13">
        <v>4</v>
      </c>
      <c r="B25" s="13" t="s">
        <v>10</v>
      </c>
      <c r="C25" s="2">
        <f>SUM(D25:F25)</f>
        <v>109027104.52</v>
      </c>
      <c r="D25" s="2">
        <v>0</v>
      </c>
      <c r="E25" s="2">
        <v>0</v>
      </c>
      <c r="F25" s="2">
        <f>109638120-15000+278400-874416.28+0.8</f>
        <v>109027104.52</v>
      </c>
      <c r="G25" s="25">
        <v>0</v>
      </c>
      <c r="H25" s="25">
        <f t="shared" ref="H25:H37" si="0">SUM(I25:L25)</f>
        <v>23026468.960000001</v>
      </c>
      <c r="I25" s="25">
        <v>0</v>
      </c>
      <c r="J25" s="25">
        <v>0</v>
      </c>
      <c r="K25" s="37">
        <v>23026468.960000001</v>
      </c>
      <c r="L25" s="2">
        <v>0</v>
      </c>
      <c r="M25" s="25">
        <f t="shared" ref="M25:M37" si="1">H25*100/C25</f>
        <v>21.119949081813882</v>
      </c>
      <c r="N25" s="13" t="s">
        <v>11</v>
      </c>
    </row>
    <row r="26" spans="1:14" s="24" customFormat="1" ht="272.25" customHeight="1" x14ac:dyDescent="0.25">
      <c r="A26" s="13">
        <v>5</v>
      </c>
      <c r="B26" s="13" t="s">
        <v>12</v>
      </c>
      <c r="C26" s="2">
        <f>SUM(D26:F26)</f>
        <v>333513614.52999997</v>
      </c>
      <c r="D26" s="2">
        <v>0</v>
      </c>
      <c r="E26" s="2">
        <v>333513614.52999997</v>
      </c>
      <c r="F26" s="2">
        <v>0</v>
      </c>
      <c r="G26" s="25">
        <v>0</v>
      </c>
      <c r="H26" s="25">
        <f t="shared" si="0"/>
        <v>68044933.390000001</v>
      </c>
      <c r="I26" s="25">
        <v>0</v>
      </c>
      <c r="J26" s="25">
        <v>68044933.390000001</v>
      </c>
      <c r="K26" s="37">
        <v>0</v>
      </c>
      <c r="L26" s="2">
        <v>0</v>
      </c>
      <c r="M26" s="25">
        <f t="shared" si="1"/>
        <v>20.40244548513904</v>
      </c>
      <c r="N26" s="13" t="s">
        <v>43</v>
      </c>
    </row>
    <row r="27" spans="1:14" s="24" customFormat="1" ht="105" customHeight="1" x14ac:dyDescent="0.25">
      <c r="A27" s="13">
        <v>6</v>
      </c>
      <c r="B27" s="13" t="s">
        <v>13</v>
      </c>
      <c r="C27" s="2">
        <f>SUM(D27:F27)</f>
        <v>2788300</v>
      </c>
      <c r="D27" s="2">
        <v>0</v>
      </c>
      <c r="E27" s="2">
        <v>0</v>
      </c>
      <c r="F27" s="2">
        <v>2788300</v>
      </c>
      <c r="G27" s="25">
        <v>0</v>
      </c>
      <c r="H27" s="25">
        <f t="shared" si="0"/>
        <v>0</v>
      </c>
      <c r="I27" s="25">
        <v>0</v>
      </c>
      <c r="J27" s="25">
        <v>0</v>
      </c>
      <c r="K27" s="37">
        <v>0</v>
      </c>
      <c r="L27" s="2">
        <v>0</v>
      </c>
      <c r="M27" s="25">
        <f t="shared" si="1"/>
        <v>0</v>
      </c>
      <c r="N27" s="13" t="s">
        <v>20</v>
      </c>
    </row>
    <row r="28" spans="1:14" s="24" customFormat="1" ht="102" x14ac:dyDescent="0.25">
      <c r="A28" s="13">
        <v>7</v>
      </c>
      <c r="B28" s="13" t="s">
        <v>83</v>
      </c>
      <c r="C28" s="2">
        <f>SUM(D28:F28)</f>
        <v>1440500</v>
      </c>
      <c r="D28" s="2">
        <v>0</v>
      </c>
      <c r="E28" s="2">
        <v>0</v>
      </c>
      <c r="F28" s="2">
        <v>1440500</v>
      </c>
      <c r="G28" s="25">
        <v>0</v>
      </c>
      <c r="H28" s="25">
        <f t="shared" si="0"/>
        <v>0</v>
      </c>
      <c r="I28" s="25">
        <v>0</v>
      </c>
      <c r="J28" s="25">
        <v>0</v>
      </c>
      <c r="K28" s="37">
        <v>0</v>
      </c>
      <c r="L28" s="2">
        <v>0</v>
      </c>
      <c r="M28" s="25">
        <f t="shared" si="1"/>
        <v>0</v>
      </c>
      <c r="N28" s="13" t="s">
        <v>89</v>
      </c>
    </row>
    <row r="29" spans="1:14" s="24" customFormat="1" ht="102" x14ac:dyDescent="0.25">
      <c r="A29" s="13">
        <v>8</v>
      </c>
      <c r="B29" s="13" t="s">
        <v>84</v>
      </c>
      <c r="C29" s="26">
        <f>SUM(D29:F29)</f>
        <v>889415.48</v>
      </c>
      <c r="D29" s="26">
        <v>0</v>
      </c>
      <c r="E29" s="26">
        <v>0</v>
      </c>
      <c r="F29" s="26">
        <f>15000+874416.28-0.8</f>
        <v>889415.48</v>
      </c>
      <c r="G29" s="25">
        <v>0</v>
      </c>
      <c r="H29" s="25">
        <f t="shared" si="0"/>
        <v>0</v>
      </c>
      <c r="I29" s="25">
        <v>0</v>
      </c>
      <c r="J29" s="25">
        <v>0</v>
      </c>
      <c r="K29" s="37">
        <v>0</v>
      </c>
      <c r="L29" s="2">
        <v>0</v>
      </c>
      <c r="M29" s="25">
        <f t="shared" si="1"/>
        <v>0</v>
      </c>
      <c r="N29" s="13" t="s">
        <v>90</v>
      </c>
    </row>
    <row r="30" spans="1:14" s="24" customFormat="1" ht="104.25" customHeight="1" x14ac:dyDescent="0.25">
      <c r="A30" s="13">
        <v>9</v>
      </c>
      <c r="B30" s="13" t="s">
        <v>85</v>
      </c>
      <c r="C30" s="2">
        <f>SUM(D30:F30)</f>
        <v>589800</v>
      </c>
      <c r="D30" s="2">
        <v>0</v>
      </c>
      <c r="E30" s="2">
        <v>0</v>
      </c>
      <c r="F30" s="2">
        <v>589800</v>
      </c>
      <c r="G30" s="25">
        <v>0</v>
      </c>
      <c r="H30" s="25">
        <f t="shared" si="0"/>
        <v>0</v>
      </c>
      <c r="I30" s="25">
        <v>0</v>
      </c>
      <c r="J30" s="25">
        <v>0</v>
      </c>
      <c r="K30" s="37">
        <v>0</v>
      </c>
      <c r="L30" s="2">
        <v>0</v>
      </c>
      <c r="M30" s="25">
        <f t="shared" si="1"/>
        <v>0</v>
      </c>
      <c r="N30" s="13" t="s">
        <v>91</v>
      </c>
    </row>
    <row r="31" spans="1:14" s="24" customFormat="1" ht="208.5" customHeight="1" x14ac:dyDescent="0.25">
      <c r="A31" s="13">
        <v>10</v>
      </c>
      <c r="B31" s="13" t="s">
        <v>14</v>
      </c>
      <c r="C31" s="2">
        <f>SUM(D31:F31)</f>
        <v>17855054.039999999</v>
      </c>
      <c r="D31" s="2">
        <v>0</v>
      </c>
      <c r="E31" s="2">
        <v>16851600</v>
      </c>
      <c r="F31" s="2">
        <v>1003454.04</v>
      </c>
      <c r="G31" s="25">
        <v>0</v>
      </c>
      <c r="H31" s="25">
        <f t="shared" si="0"/>
        <v>0</v>
      </c>
      <c r="I31" s="25">
        <v>0</v>
      </c>
      <c r="J31" s="25">
        <v>0</v>
      </c>
      <c r="K31" s="37">
        <v>0</v>
      </c>
      <c r="L31" s="2">
        <v>0</v>
      </c>
      <c r="M31" s="25">
        <f t="shared" si="1"/>
        <v>0</v>
      </c>
      <c r="N31" s="13" t="s">
        <v>15</v>
      </c>
    </row>
    <row r="32" spans="1:14" s="24" customFormat="1" ht="213" customHeight="1" x14ac:dyDescent="0.25">
      <c r="A32" s="13">
        <v>11</v>
      </c>
      <c r="B32" s="13" t="s">
        <v>86</v>
      </c>
      <c r="C32" s="2">
        <f>SUM(D32:F32)</f>
        <v>6510171.6500000004</v>
      </c>
      <c r="D32" s="2">
        <v>0</v>
      </c>
      <c r="E32" s="2">
        <v>6144300</v>
      </c>
      <c r="F32" s="2">
        <v>365871.65</v>
      </c>
      <c r="G32" s="25">
        <v>0</v>
      </c>
      <c r="H32" s="25">
        <f t="shared" si="0"/>
        <v>0</v>
      </c>
      <c r="I32" s="25">
        <v>0</v>
      </c>
      <c r="J32" s="25">
        <v>0</v>
      </c>
      <c r="K32" s="37">
        <v>0</v>
      </c>
      <c r="L32" s="2">
        <v>0</v>
      </c>
      <c r="M32" s="25">
        <f t="shared" si="1"/>
        <v>0</v>
      </c>
      <c r="N32" s="13" t="s">
        <v>15</v>
      </c>
    </row>
    <row r="33" spans="1:14" s="24" customFormat="1" ht="89.25" x14ac:dyDescent="0.25">
      <c r="A33" s="13">
        <v>12</v>
      </c>
      <c r="B33" s="13" t="s">
        <v>16</v>
      </c>
      <c r="C33" s="2">
        <f>SUM(D33:F33)</f>
        <v>70400</v>
      </c>
      <c r="D33" s="2">
        <v>0</v>
      </c>
      <c r="E33" s="2">
        <v>0</v>
      </c>
      <c r="F33" s="2">
        <v>70400</v>
      </c>
      <c r="G33" s="25">
        <v>0</v>
      </c>
      <c r="H33" s="25">
        <f t="shared" si="0"/>
        <v>3906</v>
      </c>
      <c r="I33" s="25">
        <v>0</v>
      </c>
      <c r="J33" s="25">
        <v>0</v>
      </c>
      <c r="K33" s="37">
        <v>3906</v>
      </c>
      <c r="L33" s="2">
        <v>0</v>
      </c>
      <c r="M33" s="25">
        <f t="shared" si="1"/>
        <v>5.5482954545454541</v>
      </c>
      <c r="N33" s="13" t="s">
        <v>17</v>
      </c>
    </row>
    <row r="34" spans="1:14" s="24" customFormat="1" ht="38.25" x14ac:dyDescent="0.25">
      <c r="A34" s="13">
        <v>13</v>
      </c>
      <c r="B34" s="13" t="s">
        <v>18</v>
      </c>
      <c r="C34" s="2">
        <f>SUM(D34:F34)</f>
        <v>9000234</v>
      </c>
      <c r="D34" s="2">
        <v>0</v>
      </c>
      <c r="E34" s="2">
        <v>9000234</v>
      </c>
      <c r="F34" s="2">
        <v>0</v>
      </c>
      <c r="G34" s="25">
        <v>0</v>
      </c>
      <c r="H34" s="25">
        <f t="shared" si="0"/>
        <v>232692.57</v>
      </c>
      <c r="I34" s="25">
        <v>0</v>
      </c>
      <c r="J34" s="25">
        <v>232692.57</v>
      </c>
      <c r="K34" s="37">
        <v>0</v>
      </c>
      <c r="L34" s="2">
        <v>0</v>
      </c>
      <c r="M34" s="25">
        <f t="shared" si="1"/>
        <v>2.5854057794497343</v>
      </c>
      <c r="N34" s="13" t="s">
        <v>44</v>
      </c>
    </row>
    <row r="35" spans="1:14" s="24" customFormat="1" ht="229.5" x14ac:dyDescent="0.25">
      <c r="A35" s="13">
        <v>14</v>
      </c>
      <c r="B35" s="13" t="s">
        <v>87</v>
      </c>
      <c r="C35" s="2">
        <f>SUM(D35:F35)</f>
        <v>282324.24</v>
      </c>
      <c r="D35" s="2">
        <v>0</v>
      </c>
      <c r="E35" s="2">
        <v>282324.24</v>
      </c>
      <c r="F35" s="2">
        <v>0</v>
      </c>
      <c r="G35" s="25">
        <v>0</v>
      </c>
      <c r="H35" s="25">
        <f t="shared" si="0"/>
        <v>0</v>
      </c>
      <c r="I35" s="25">
        <v>0</v>
      </c>
      <c r="J35" s="25">
        <v>0</v>
      </c>
      <c r="K35" s="37">
        <v>0</v>
      </c>
      <c r="L35" s="2">
        <v>0</v>
      </c>
      <c r="M35" s="25">
        <f t="shared" si="1"/>
        <v>0</v>
      </c>
      <c r="N35" s="13" t="s">
        <v>92</v>
      </c>
    </row>
    <row r="36" spans="1:14" s="24" customFormat="1" ht="280.5" x14ac:dyDescent="0.25">
      <c r="A36" s="13">
        <v>15</v>
      </c>
      <c r="B36" s="13" t="s">
        <v>88</v>
      </c>
      <c r="C36" s="2">
        <f>SUM(D36:F36)</f>
        <v>242930.16</v>
      </c>
      <c r="D36" s="2">
        <v>0</v>
      </c>
      <c r="E36" s="2">
        <v>242930.16</v>
      </c>
      <c r="F36" s="2">
        <v>0</v>
      </c>
      <c r="G36" s="25">
        <v>0</v>
      </c>
      <c r="H36" s="25">
        <f t="shared" si="0"/>
        <v>0</v>
      </c>
      <c r="I36" s="25">
        <v>0</v>
      </c>
      <c r="J36" s="25">
        <v>0</v>
      </c>
      <c r="K36" s="37">
        <v>0</v>
      </c>
      <c r="L36" s="2">
        <v>0</v>
      </c>
      <c r="M36" s="25">
        <f t="shared" si="1"/>
        <v>0</v>
      </c>
      <c r="N36" s="13" t="s">
        <v>92</v>
      </c>
    </row>
    <row r="37" spans="1:14" s="24" customFormat="1" ht="114.75" x14ac:dyDescent="0.25">
      <c r="A37" s="13">
        <v>16</v>
      </c>
      <c r="B37" s="13" t="s">
        <v>19</v>
      </c>
      <c r="C37" s="2">
        <f>SUM(D37:F37)</f>
        <v>8441275.9199999999</v>
      </c>
      <c r="D37" s="2">
        <v>0</v>
      </c>
      <c r="E37" s="2">
        <v>8441275.9199999999</v>
      </c>
      <c r="F37" s="2">
        <v>0</v>
      </c>
      <c r="G37" s="25">
        <v>0</v>
      </c>
      <c r="H37" s="25">
        <f t="shared" si="0"/>
        <v>1243179.47</v>
      </c>
      <c r="I37" s="25">
        <v>0</v>
      </c>
      <c r="J37" s="25">
        <v>1243179.47</v>
      </c>
      <c r="K37" s="37">
        <v>0</v>
      </c>
      <c r="L37" s="2">
        <v>0</v>
      </c>
      <c r="M37" s="25">
        <f t="shared" si="1"/>
        <v>14.727388155320481</v>
      </c>
      <c r="N37" s="13" t="s">
        <v>45</v>
      </c>
    </row>
    <row r="38" spans="1:14" s="24" customFormat="1" x14ac:dyDescent="0.25">
      <c r="A38" s="14" t="s">
        <v>0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6"/>
    </row>
    <row r="39" spans="1:14" s="24" customFormat="1" ht="51" x14ac:dyDescent="0.25">
      <c r="A39" s="13">
        <v>17</v>
      </c>
      <c r="B39" s="13" t="s">
        <v>10</v>
      </c>
      <c r="C39" s="2">
        <f>SUM(D39:F39)</f>
        <v>58904718.279999994</v>
      </c>
      <c r="D39" s="2">
        <v>0</v>
      </c>
      <c r="E39" s="2">
        <v>0</v>
      </c>
      <c r="F39" s="2">
        <f>59556580-245155.68-5919.45-360800-39986.59</f>
        <v>58904718.279999994</v>
      </c>
      <c r="G39" s="25">
        <v>0</v>
      </c>
      <c r="H39" s="25">
        <f t="shared" ref="H39:H54" si="2">SUM(I39:L39)</f>
        <v>13353135.24</v>
      </c>
      <c r="I39" s="25">
        <v>0</v>
      </c>
      <c r="J39" s="25">
        <v>0</v>
      </c>
      <c r="K39" s="37">
        <v>13353135.24</v>
      </c>
      <c r="L39" s="2">
        <v>0</v>
      </c>
      <c r="M39" s="25">
        <f t="shared" ref="M39:M54" si="3">H39*100/C39</f>
        <v>22.669041852516269</v>
      </c>
      <c r="N39" s="13" t="s">
        <v>11</v>
      </c>
    </row>
    <row r="40" spans="1:14" s="24" customFormat="1" ht="267.75" customHeight="1" x14ac:dyDescent="0.25">
      <c r="A40" s="13">
        <v>18</v>
      </c>
      <c r="B40" s="13" t="s">
        <v>12</v>
      </c>
      <c r="C40" s="2">
        <f>SUM(D40:F40)</f>
        <v>453695606.93000001</v>
      </c>
      <c r="D40" s="2">
        <v>0</v>
      </c>
      <c r="E40" s="2">
        <v>453695606.93000001</v>
      </c>
      <c r="F40" s="2">
        <v>0</v>
      </c>
      <c r="G40" s="25">
        <v>0</v>
      </c>
      <c r="H40" s="25">
        <f t="shared" si="2"/>
        <v>83798026.549999997</v>
      </c>
      <c r="I40" s="25">
        <v>0</v>
      </c>
      <c r="J40" s="25">
        <v>83798026.549999997</v>
      </c>
      <c r="K40" s="37">
        <v>0</v>
      </c>
      <c r="L40" s="2">
        <v>0</v>
      </c>
      <c r="M40" s="25">
        <f t="shared" si="3"/>
        <v>18.47009873360512</v>
      </c>
      <c r="N40" s="13" t="s">
        <v>46</v>
      </c>
    </row>
    <row r="41" spans="1:14" s="24" customFormat="1" ht="269.25" customHeight="1" x14ac:dyDescent="0.25">
      <c r="A41" s="13">
        <v>19</v>
      </c>
      <c r="B41" s="13" t="s">
        <v>12</v>
      </c>
      <c r="C41" s="2">
        <f>SUM(D41:F41)</f>
        <v>24317912.809999999</v>
      </c>
      <c r="D41" s="2">
        <v>0</v>
      </c>
      <c r="E41" s="2">
        <v>24317912.809999999</v>
      </c>
      <c r="F41" s="2">
        <v>0</v>
      </c>
      <c r="G41" s="25">
        <v>0</v>
      </c>
      <c r="H41" s="25">
        <f t="shared" si="2"/>
        <v>1721650.16</v>
      </c>
      <c r="I41" s="25">
        <v>0</v>
      </c>
      <c r="J41" s="25">
        <v>1721650.16</v>
      </c>
      <c r="K41" s="37">
        <v>0</v>
      </c>
      <c r="L41" s="2">
        <v>0</v>
      </c>
      <c r="M41" s="25">
        <f t="shared" si="3"/>
        <v>7.0797612173854985</v>
      </c>
      <c r="N41" s="13" t="s">
        <v>46</v>
      </c>
    </row>
    <row r="42" spans="1:14" s="24" customFormat="1" ht="38.25" x14ac:dyDescent="0.25">
      <c r="A42" s="13">
        <v>20</v>
      </c>
      <c r="B42" s="13" t="s">
        <v>93</v>
      </c>
      <c r="C42" s="2">
        <f>SUM(D42:F42)</f>
        <v>7449.34</v>
      </c>
      <c r="D42" s="2">
        <v>0</v>
      </c>
      <c r="E42" s="2">
        <v>0</v>
      </c>
      <c r="F42" s="2">
        <f>6985.32+464.02</f>
        <v>7449.34</v>
      </c>
      <c r="G42" s="25">
        <v>0</v>
      </c>
      <c r="H42" s="25">
        <f t="shared" si="2"/>
        <v>0</v>
      </c>
      <c r="I42" s="25">
        <v>0</v>
      </c>
      <c r="J42" s="25">
        <v>0</v>
      </c>
      <c r="K42" s="37">
        <v>0</v>
      </c>
      <c r="L42" s="2">
        <v>0</v>
      </c>
      <c r="M42" s="25">
        <f t="shared" si="3"/>
        <v>0</v>
      </c>
      <c r="N42" s="13" t="s">
        <v>98</v>
      </c>
    </row>
    <row r="43" spans="1:14" s="24" customFormat="1" ht="89.25" x14ac:dyDescent="0.25">
      <c r="A43" s="13">
        <v>21</v>
      </c>
      <c r="B43" s="13" t="s">
        <v>94</v>
      </c>
      <c r="C43" s="2">
        <f>SUM(D43:F43)</f>
        <v>39986.589999999997</v>
      </c>
      <c r="D43" s="2">
        <v>0</v>
      </c>
      <c r="E43" s="2">
        <v>0</v>
      </c>
      <c r="F43" s="2">
        <v>39986.589999999997</v>
      </c>
      <c r="G43" s="25">
        <v>0</v>
      </c>
      <c r="H43" s="25">
        <f t="shared" si="2"/>
        <v>0</v>
      </c>
      <c r="I43" s="25">
        <v>0</v>
      </c>
      <c r="J43" s="25">
        <v>0</v>
      </c>
      <c r="K43" s="37">
        <v>0</v>
      </c>
      <c r="L43" s="2">
        <v>0</v>
      </c>
      <c r="M43" s="25">
        <f t="shared" si="3"/>
        <v>0</v>
      </c>
      <c r="N43" s="13" t="s">
        <v>20</v>
      </c>
    </row>
    <row r="44" spans="1:14" s="24" customFormat="1" ht="204" x14ac:dyDescent="0.25">
      <c r="A44" s="13">
        <v>22</v>
      </c>
      <c r="B44" s="13" t="s">
        <v>95</v>
      </c>
      <c r="C44" s="2">
        <f>SUM(D44:F44)</f>
        <v>2000000</v>
      </c>
      <c r="D44" s="2">
        <v>0</v>
      </c>
      <c r="E44" s="2">
        <v>1887600</v>
      </c>
      <c r="F44" s="2">
        <v>112400</v>
      </c>
      <c r="G44" s="25">
        <v>0</v>
      </c>
      <c r="H44" s="25">
        <f t="shared" si="2"/>
        <v>0</v>
      </c>
      <c r="I44" s="25">
        <v>0</v>
      </c>
      <c r="J44" s="25">
        <v>0</v>
      </c>
      <c r="K44" s="37">
        <v>0</v>
      </c>
      <c r="L44" s="2">
        <v>0</v>
      </c>
      <c r="M44" s="25">
        <f t="shared" si="3"/>
        <v>0</v>
      </c>
      <c r="N44" s="13" t="s">
        <v>15</v>
      </c>
    </row>
    <row r="45" spans="1:14" s="24" customFormat="1" ht="204" x14ac:dyDescent="0.25">
      <c r="A45" s="13">
        <v>23</v>
      </c>
      <c r="B45" s="13" t="s">
        <v>96</v>
      </c>
      <c r="C45" s="2">
        <f>SUM(D45:F45)</f>
        <v>4245602.88</v>
      </c>
      <c r="D45" s="2">
        <v>0</v>
      </c>
      <c r="E45" s="2">
        <v>4007000</v>
      </c>
      <c r="F45" s="2">
        <v>238602.88</v>
      </c>
      <c r="G45" s="25">
        <v>0</v>
      </c>
      <c r="H45" s="25">
        <f t="shared" si="2"/>
        <v>0</v>
      </c>
      <c r="I45" s="25">
        <v>0</v>
      </c>
      <c r="J45" s="25">
        <v>0</v>
      </c>
      <c r="K45" s="37">
        <v>0</v>
      </c>
      <c r="L45" s="2">
        <v>0</v>
      </c>
      <c r="M45" s="25">
        <f t="shared" si="3"/>
        <v>0</v>
      </c>
      <c r="N45" s="13" t="s">
        <v>15</v>
      </c>
    </row>
    <row r="46" spans="1:14" s="24" customFormat="1" ht="76.5" x14ac:dyDescent="0.25">
      <c r="A46" s="13">
        <v>24</v>
      </c>
      <c r="B46" s="13" t="s">
        <v>21</v>
      </c>
      <c r="C46" s="2">
        <f>SUM(D46:F46)</f>
        <v>994800</v>
      </c>
      <c r="D46" s="2">
        <v>0</v>
      </c>
      <c r="E46" s="2">
        <v>0</v>
      </c>
      <c r="F46" s="2">
        <v>994800</v>
      </c>
      <c r="G46" s="25">
        <v>0</v>
      </c>
      <c r="H46" s="25">
        <f t="shared" si="2"/>
        <v>185007.51</v>
      </c>
      <c r="I46" s="25">
        <v>0</v>
      </c>
      <c r="J46" s="25">
        <v>0</v>
      </c>
      <c r="K46" s="37">
        <v>185007.51</v>
      </c>
      <c r="L46" s="2">
        <v>0</v>
      </c>
      <c r="M46" s="25">
        <f t="shared" si="3"/>
        <v>18.597457780458384</v>
      </c>
      <c r="N46" s="13" t="s">
        <v>47</v>
      </c>
    </row>
    <row r="47" spans="1:14" s="24" customFormat="1" ht="131.25" customHeight="1" x14ac:dyDescent="0.25">
      <c r="A47" s="13">
        <v>25</v>
      </c>
      <c r="B47" s="13" t="s">
        <v>97</v>
      </c>
      <c r="C47" s="2">
        <f>SUM(D47:F47)</f>
        <v>251075.13</v>
      </c>
      <c r="D47" s="2">
        <v>0</v>
      </c>
      <c r="E47" s="2">
        <v>0</v>
      </c>
      <c r="F47" s="2">
        <f>245155.68+5919.45</f>
        <v>251075.13</v>
      </c>
      <c r="G47" s="25">
        <v>0</v>
      </c>
      <c r="H47" s="25">
        <f t="shared" si="2"/>
        <v>0</v>
      </c>
      <c r="I47" s="25">
        <v>0</v>
      </c>
      <c r="J47" s="25">
        <v>0</v>
      </c>
      <c r="K47" s="37">
        <v>0</v>
      </c>
      <c r="L47" s="2">
        <v>0</v>
      </c>
      <c r="M47" s="25">
        <f t="shared" si="3"/>
        <v>0</v>
      </c>
      <c r="N47" s="13" t="s">
        <v>99</v>
      </c>
    </row>
    <row r="48" spans="1:14" s="24" customFormat="1" ht="153" x14ac:dyDescent="0.25">
      <c r="A48" s="13">
        <v>26</v>
      </c>
      <c r="B48" s="13" t="s">
        <v>22</v>
      </c>
      <c r="C48" s="2">
        <v>21965500</v>
      </c>
      <c r="D48" s="2">
        <v>21965500</v>
      </c>
      <c r="E48" s="2">
        <v>0</v>
      </c>
      <c r="F48" s="2">
        <v>0</v>
      </c>
      <c r="G48" s="25">
        <v>0</v>
      </c>
      <c r="H48" s="25">
        <f t="shared" si="2"/>
        <v>3754654.88</v>
      </c>
      <c r="I48" s="25">
        <v>3754654.88</v>
      </c>
      <c r="J48" s="25">
        <v>0</v>
      </c>
      <c r="K48" s="37">
        <v>0</v>
      </c>
      <c r="L48" s="2">
        <v>0</v>
      </c>
      <c r="M48" s="25">
        <f t="shared" si="3"/>
        <v>17.093418679292526</v>
      </c>
      <c r="N48" s="13" t="s">
        <v>48</v>
      </c>
    </row>
    <row r="49" spans="1:14" s="24" customFormat="1" ht="89.25" x14ac:dyDescent="0.25">
      <c r="A49" s="13">
        <v>27</v>
      </c>
      <c r="B49" s="13" t="s">
        <v>16</v>
      </c>
      <c r="C49" s="2">
        <f>SUM(D49:F49)</f>
        <v>496100</v>
      </c>
      <c r="D49" s="2">
        <v>0</v>
      </c>
      <c r="E49" s="2">
        <v>0</v>
      </c>
      <c r="F49" s="2">
        <v>496100</v>
      </c>
      <c r="G49" s="25">
        <v>0</v>
      </c>
      <c r="H49" s="25">
        <f t="shared" si="2"/>
        <v>66402</v>
      </c>
      <c r="I49" s="25">
        <v>0</v>
      </c>
      <c r="J49" s="25">
        <v>0</v>
      </c>
      <c r="K49" s="37">
        <v>66402</v>
      </c>
      <c r="L49" s="2">
        <v>0</v>
      </c>
      <c r="M49" s="25">
        <f t="shared" si="3"/>
        <v>13.384801451320298</v>
      </c>
      <c r="N49" s="13" t="s">
        <v>17</v>
      </c>
    </row>
    <row r="50" spans="1:14" s="24" customFormat="1" ht="76.5" x14ac:dyDescent="0.25">
      <c r="A50" s="13">
        <v>28</v>
      </c>
      <c r="B50" s="13" t="s">
        <v>23</v>
      </c>
      <c r="C50" s="2">
        <f>SUM(D50:F50)</f>
        <v>70455.929999999993</v>
      </c>
      <c r="D50" s="2">
        <v>0</v>
      </c>
      <c r="E50" s="2">
        <v>70455.929999999993</v>
      </c>
      <c r="F50" s="2">
        <v>0</v>
      </c>
      <c r="G50" s="25">
        <v>0</v>
      </c>
      <c r="H50" s="25">
        <f t="shared" si="2"/>
        <v>0</v>
      </c>
      <c r="I50" s="25">
        <v>0</v>
      </c>
      <c r="J50" s="25">
        <v>0</v>
      </c>
      <c r="K50" s="37">
        <v>0</v>
      </c>
      <c r="L50" s="2">
        <v>0</v>
      </c>
      <c r="M50" s="25">
        <f t="shared" si="3"/>
        <v>0</v>
      </c>
      <c r="N50" s="13" t="s">
        <v>49</v>
      </c>
    </row>
    <row r="51" spans="1:14" s="24" customFormat="1" ht="146.25" customHeight="1" x14ac:dyDescent="0.25">
      <c r="A51" s="13">
        <v>29</v>
      </c>
      <c r="B51" s="13" t="s">
        <v>53</v>
      </c>
      <c r="C51" s="2">
        <f>SUM(D51:F51)</f>
        <v>5123611.92</v>
      </c>
      <c r="D51" s="2">
        <v>0</v>
      </c>
      <c r="E51" s="2">
        <v>5123611.92</v>
      </c>
      <c r="F51" s="2">
        <v>0</v>
      </c>
      <c r="G51" s="25">
        <v>0</v>
      </c>
      <c r="H51" s="25">
        <f t="shared" si="2"/>
        <v>1102901.68</v>
      </c>
      <c r="I51" s="25">
        <v>0</v>
      </c>
      <c r="J51" s="25">
        <v>1102901.68</v>
      </c>
      <c r="K51" s="37">
        <v>0</v>
      </c>
      <c r="L51" s="2">
        <v>0</v>
      </c>
      <c r="M51" s="25">
        <f t="shared" si="3"/>
        <v>21.525862950213451</v>
      </c>
      <c r="N51" s="13" t="s">
        <v>50</v>
      </c>
    </row>
    <row r="52" spans="1:14" s="24" customFormat="1" ht="76.5" x14ac:dyDescent="0.25">
      <c r="A52" s="13">
        <v>30</v>
      </c>
      <c r="B52" s="13" t="s">
        <v>24</v>
      </c>
      <c r="C52" s="2">
        <f>SUM(D52:F52)</f>
        <v>594980.68000000005</v>
      </c>
      <c r="D52" s="2">
        <v>0</v>
      </c>
      <c r="E52" s="2">
        <v>594980.68000000005</v>
      </c>
      <c r="F52" s="2">
        <v>0</v>
      </c>
      <c r="G52" s="25">
        <v>0</v>
      </c>
      <c r="H52" s="25">
        <f t="shared" si="2"/>
        <v>0</v>
      </c>
      <c r="I52" s="25">
        <v>0</v>
      </c>
      <c r="J52" s="25">
        <v>0</v>
      </c>
      <c r="K52" s="37">
        <v>0</v>
      </c>
      <c r="L52" s="2">
        <v>0</v>
      </c>
      <c r="M52" s="25">
        <f t="shared" si="3"/>
        <v>0</v>
      </c>
      <c r="N52" s="13" t="s">
        <v>51</v>
      </c>
    </row>
    <row r="53" spans="1:14" s="24" customFormat="1" ht="38.25" x14ac:dyDescent="0.25">
      <c r="A53" s="13">
        <v>31</v>
      </c>
      <c r="B53" s="13" t="s">
        <v>18</v>
      </c>
      <c r="C53" s="2">
        <f>SUM(D53:F53)</f>
        <v>14196048.9</v>
      </c>
      <c r="D53" s="2">
        <v>0</v>
      </c>
      <c r="E53" s="2">
        <v>14196048.9</v>
      </c>
      <c r="F53" s="2">
        <v>0</v>
      </c>
      <c r="G53" s="25">
        <v>0</v>
      </c>
      <c r="H53" s="25">
        <f t="shared" si="2"/>
        <v>520180.82</v>
      </c>
      <c r="I53" s="25">
        <v>0</v>
      </c>
      <c r="J53" s="25">
        <v>520180.82</v>
      </c>
      <c r="K53" s="37">
        <v>0</v>
      </c>
      <c r="L53" s="2">
        <v>0</v>
      </c>
      <c r="M53" s="25">
        <f t="shared" si="3"/>
        <v>3.6642647800403112</v>
      </c>
      <c r="N53" s="13" t="s">
        <v>44</v>
      </c>
    </row>
    <row r="54" spans="1:14" s="24" customFormat="1" ht="143.25" customHeight="1" x14ac:dyDescent="0.25">
      <c r="A54" s="13">
        <v>32</v>
      </c>
      <c r="B54" s="13" t="s">
        <v>1</v>
      </c>
      <c r="C54" s="2">
        <f>SUM(D54:F54)</f>
        <v>29372765</v>
      </c>
      <c r="D54" s="2">
        <v>21441079.93</v>
      </c>
      <c r="E54" s="2">
        <v>7343191.25</v>
      </c>
      <c r="F54" s="2">
        <v>588493.81999999995</v>
      </c>
      <c r="G54" s="25">
        <v>0</v>
      </c>
      <c r="H54" s="25">
        <f t="shared" si="2"/>
        <v>6635938.9500000002</v>
      </c>
      <c r="I54" s="25">
        <v>4843883.26</v>
      </c>
      <c r="J54" s="25">
        <v>1659102.28</v>
      </c>
      <c r="K54" s="37">
        <v>132953.41</v>
      </c>
      <c r="L54" s="2">
        <v>0</v>
      </c>
      <c r="M54" s="25">
        <f t="shared" si="3"/>
        <v>22.592149394175184</v>
      </c>
      <c r="N54" s="13" t="s">
        <v>50</v>
      </c>
    </row>
    <row r="55" spans="1:14" s="24" customFormat="1" x14ac:dyDescent="0.25">
      <c r="A55" s="14" t="s">
        <v>25</v>
      </c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6"/>
    </row>
    <row r="56" spans="1:14" s="24" customFormat="1" ht="38.25" customHeight="1" x14ac:dyDescent="0.25">
      <c r="A56" s="13">
        <v>33</v>
      </c>
      <c r="B56" s="13" t="s">
        <v>10</v>
      </c>
      <c r="C56" s="2">
        <f>SUM(D56:F56)</f>
        <v>85942382</v>
      </c>
      <c r="D56" s="2">
        <v>0</v>
      </c>
      <c r="E56" s="2">
        <v>0</v>
      </c>
      <c r="F56" s="2">
        <f>85859982+82400</f>
        <v>85942382</v>
      </c>
      <c r="G56" s="25">
        <v>0</v>
      </c>
      <c r="H56" s="25">
        <f t="shared" ref="H56:H58" si="4">SUM(I56:L56)</f>
        <v>17791379.91</v>
      </c>
      <c r="I56" s="25">
        <v>0</v>
      </c>
      <c r="J56" s="25">
        <v>0</v>
      </c>
      <c r="K56" s="37">
        <v>17791379.91</v>
      </c>
      <c r="L56" s="2">
        <v>0</v>
      </c>
      <c r="M56" s="25">
        <f t="shared" ref="M56:M58" si="5">H56*100/C56</f>
        <v>20.701520595507812</v>
      </c>
      <c r="N56" s="13" t="s">
        <v>11</v>
      </c>
    </row>
    <row r="57" spans="1:14" s="24" customFormat="1" ht="89.25" x14ac:dyDescent="0.25">
      <c r="A57" s="13">
        <v>34</v>
      </c>
      <c r="B57" s="13" t="s">
        <v>16</v>
      </c>
      <c r="C57" s="2">
        <f>SUM(D57:F57)</f>
        <v>64500</v>
      </c>
      <c r="D57" s="2">
        <v>0</v>
      </c>
      <c r="E57" s="2">
        <v>0</v>
      </c>
      <c r="F57" s="2">
        <v>64500</v>
      </c>
      <c r="G57" s="25">
        <v>0</v>
      </c>
      <c r="H57" s="25">
        <f t="shared" si="4"/>
        <v>7812</v>
      </c>
      <c r="I57" s="25">
        <v>0</v>
      </c>
      <c r="J57" s="25">
        <v>0</v>
      </c>
      <c r="K57" s="37">
        <v>7812</v>
      </c>
      <c r="L57" s="2">
        <v>0</v>
      </c>
      <c r="M57" s="25">
        <f t="shared" si="5"/>
        <v>12.111627906976745</v>
      </c>
      <c r="N57" s="13" t="s">
        <v>17</v>
      </c>
    </row>
    <row r="58" spans="1:14" s="24" customFormat="1" ht="38.25" x14ac:dyDescent="0.25">
      <c r="A58" s="13">
        <v>35</v>
      </c>
      <c r="B58" s="13" t="s">
        <v>18</v>
      </c>
      <c r="C58" s="2">
        <f>SUM(D58:F58)</f>
        <v>2728817</v>
      </c>
      <c r="D58" s="2">
        <v>0</v>
      </c>
      <c r="E58" s="2">
        <v>2728817</v>
      </c>
      <c r="F58" s="2">
        <v>0</v>
      </c>
      <c r="G58" s="25">
        <v>0</v>
      </c>
      <c r="H58" s="25">
        <f t="shared" si="4"/>
        <v>59556.5</v>
      </c>
      <c r="I58" s="25">
        <v>0</v>
      </c>
      <c r="J58" s="25">
        <v>59556.5</v>
      </c>
      <c r="K58" s="37">
        <v>0</v>
      </c>
      <c r="L58" s="2">
        <v>0</v>
      </c>
      <c r="M58" s="25">
        <f t="shared" si="5"/>
        <v>2.1825025276520926</v>
      </c>
      <c r="N58" s="13" t="s">
        <v>44</v>
      </c>
    </row>
    <row r="59" spans="1:14" s="24" customFormat="1" ht="15" customHeight="1" x14ac:dyDescent="0.25">
      <c r="A59" s="27" t="s">
        <v>26</v>
      </c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9"/>
    </row>
    <row r="60" spans="1:14" s="24" customFormat="1" ht="38.25" x14ac:dyDescent="0.25">
      <c r="A60" s="13">
        <v>36</v>
      </c>
      <c r="B60" s="13" t="s">
        <v>10</v>
      </c>
      <c r="C60" s="2">
        <f>SUM(D60:F60)</f>
        <v>30559626.469999999</v>
      </c>
      <c r="D60" s="2">
        <v>0</v>
      </c>
      <c r="E60" s="2">
        <v>0</v>
      </c>
      <c r="F60" s="2">
        <v>30559626.469999999</v>
      </c>
      <c r="G60" s="25">
        <v>0</v>
      </c>
      <c r="H60" s="25">
        <f>SUM(I60:L60)</f>
        <v>7492311.8200000003</v>
      </c>
      <c r="I60" s="25">
        <v>0</v>
      </c>
      <c r="J60" s="25">
        <v>0</v>
      </c>
      <c r="K60" s="37">
        <v>7492311.8200000003</v>
      </c>
      <c r="L60" s="2">
        <v>0</v>
      </c>
      <c r="M60" s="25">
        <f>H60*100/C60</f>
        <v>24.517026827389753</v>
      </c>
      <c r="N60" s="13" t="s">
        <v>27</v>
      </c>
    </row>
    <row r="61" spans="1:14" s="24" customFormat="1" ht="15" customHeight="1" x14ac:dyDescent="0.25">
      <c r="A61" s="27" t="s">
        <v>28</v>
      </c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9"/>
    </row>
    <row r="62" spans="1:14" s="24" customFormat="1" ht="63.75" x14ac:dyDescent="0.25">
      <c r="A62" s="13">
        <v>37</v>
      </c>
      <c r="B62" s="13" t="s">
        <v>29</v>
      </c>
      <c r="C62" s="2">
        <f>SUM(D62:F62)</f>
        <v>50000</v>
      </c>
      <c r="D62" s="2">
        <v>0</v>
      </c>
      <c r="E62" s="2">
        <v>0</v>
      </c>
      <c r="F62" s="2">
        <v>50000</v>
      </c>
      <c r="G62" s="25">
        <v>0</v>
      </c>
      <c r="H62" s="25">
        <f t="shared" ref="H62:H63" si="6">SUM(I62:L62)</f>
        <v>0</v>
      </c>
      <c r="I62" s="25">
        <v>0</v>
      </c>
      <c r="J62" s="25">
        <v>0</v>
      </c>
      <c r="K62" s="37">
        <v>0</v>
      </c>
      <c r="L62" s="2">
        <v>0</v>
      </c>
      <c r="M62" s="25">
        <f t="shared" ref="M62:M63" si="7">H62*100/C62</f>
        <v>0</v>
      </c>
      <c r="N62" s="13" t="s">
        <v>30</v>
      </c>
    </row>
    <row r="63" spans="1:14" s="24" customFormat="1" ht="51" x14ac:dyDescent="0.25">
      <c r="A63" s="13">
        <v>38</v>
      </c>
      <c r="B63" s="13" t="s">
        <v>31</v>
      </c>
      <c r="C63" s="2">
        <f>SUM(D63:F63)</f>
        <v>60000</v>
      </c>
      <c r="D63" s="2">
        <v>0</v>
      </c>
      <c r="E63" s="2">
        <v>0</v>
      </c>
      <c r="F63" s="2">
        <v>60000</v>
      </c>
      <c r="G63" s="25">
        <v>0</v>
      </c>
      <c r="H63" s="25">
        <f t="shared" si="6"/>
        <v>24615.5</v>
      </c>
      <c r="I63" s="25">
        <v>0</v>
      </c>
      <c r="J63" s="25">
        <v>0</v>
      </c>
      <c r="K63" s="37">
        <v>24615.5</v>
      </c>
      <c r="L63" s="2">
        <v>0</v>
      </c>
      <c r="M63" s="25">
        <f t="shared" si="7"/>
        <v>41.025833333333331</v>
      </c>
      <c r="N63" s="13" t="s">
        <v>35</v>
      </c>
    </row>
    <row r="64" spans="1:14" s="24" customFormat="1" ht="15" customHeight="1" x14ac:dyDescent="0.25">
      <c r="A64" s="27" t="s">
        <v>32</v>
      </c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9"/>
    </row>
    <row r="65" spans="1:14" s="24" customFormat="1" ht="51" x14ac:dyDescent="0.25">
      <c r="A65" s="13">
        <v>39</v>
      </c>
      <c r="B65" s="13" t="s">
        <v>33</v>
      </c>
      <c r="C65" s="2">
        <f>SUM(D65:F65)</f>
        <v>500000</v>
      </c>
      <c r="D65" s="2">
        <v>0</v>
      </c>
      <c r="E65" s="2">
        <v>0</v>
      </c>
      <c r="F65" s="2">
        <v>500000</v>
      </c>
      <c r="G65" s="25">
        <v>0</v>
      </c>
      <c r="H65" s="25">
        <f>SUM(I65:L65)</f>
        <v>9693.58</v>
      </c>
      <c r="I65" s="25">
        <v>0</v>
      </c>
      <c r="J65" s="25">
        <v>0</v>
      </c>
      <c r="K65" s="37">
        <v>9693.58</v>
      </c>
      <c r="L65" s="2">
        <v>0</v>
      </c>
      <c r="M65" s="25">
        <f>H65*100/C65</f>
        <v>1.9387160000000001</v>
      </c>
      <c r="N65" s="13" t="s">
        <v>34</v>
      </c>
    </row>
    <row r="66" spans="1:14" s="24" customFormat="1" ht="15" customHeight="1" x14ac:dyDescent="0.25">
      <c r="A66" s="27" t="s">
        <v>36</v>
      </c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9"/>
    </row>
    <row r="67" spans="1:14" s="24" customFormat="1" ht="38.25" x14ac:dyDescent="0.25">
      <c r="A67" s="13">
        <v>40</v>
      </c>
      <c r="B67" s="13" t="s">
        <v>37</v>
      </c>
      <c r="C67" s="2">
        <f>SUM(D67:F67)</f>
        <v>80000</v>
      </c>
      <c r="D67" s="2">
        <v>0</v>
      </c>
      <c r="E67" s="2">
        <v>0</v>
      </c>
      <c r="F67" s="2">
        <v>80000</v>
      </c>
      <c r="G67" s="25">
        <v>0</v>
      </c>
      <c r="H67" s="25">
        <f t="shared" ref="H67:H69" si="8">SUM(I67:L67)</f>
        <v>0</v>
      </c>
      <c r="I67" s="25">
        <v>0</v>
      </c>
      <c r="J67" s="25">
        <v>0</v>
      </c>
      <c r="K67" s="37">
        <v>0</v>
      </c>
      <c r="L67" s="2">
        <v>0</v>
      </c>
      <c r="M67" s="25">
        <f t="shared" ref="M67:M70" si="9">H67*100/C67</f>
        <v>0</v>
      </c>
      <c r="N67" s="13" t="s">
        <v>38</v>
      </c>
    </row>
    <row r="68" spans="1:14" s="24" customFormat="1" ht="153" x14ac:dyDescent="0.25">
      <c r="A68" s="13">
        <v>41</v>
      </c>
      <c r="B68" s="13" t="s">
        <v>39</v>
      </c>
      <c r="C68" s="2">
        <f>SUM(D68:F68)</f>
        <v>50000</v>
      </c>
      <c r="D68" s="2">
        <v>0</v>
      </c>
      <c r="E68" s="2">
        <v>0</v>
      </c>
      <c r="F68" s="2">
        <v>50000</v>
      </c>
      <c r="G68" s="25">
        <v>0</v>
      </c>
      <c r="H68" s="25">
        <f t="shared" si="8"/>
        <v>0</v>
      </c>
      <c r="I68" s="25">
        <v>0</v>
      </c>
      <c r="J68" s="25">
        <v>0</v>
      </c>
      <c r="K68" s="37">
        <v>0</v>
      </c>
      <c r="L68" s="2">
        <v>0</v>
      </c>
      <c r="M68" s="25">
        <f t="shared" si="9"/>
        <v>0</v>
      </c>
      <c r="N68" s="13" t="s">
        <v>40</v>
      </c>
    </row>
    <row r="69" spans="1:14" s="24" customFormat="1" ht="89.25" x14ac:dyDescent="0.25">
      <c r="A69" s="13">
        <v>42</v>
      </c>
      <c r="B69" s="13" t="s">
        <v>41</v>
      </c>
      <c r="C69" s="2">
        <f>SUM(D69:F69)</f>
        <v>60000</v>
      </c>
      <c r="D69" s="2">
        <v>0</v>
      </c>
      <c r="E69" s="2">
        <v>0</v>
      </c>
      <c r="F69" s="2">
        <v>60000</v>
      </c>
      <c r="G69" s="25">
        <v>0</v>
      </c>
      <c r="H69" s="25">
        <f t="shared" si="8"/>
        <v>0</v>
      </c>
      <c r="I69" s="25">
        <v>0</v>
      </c>
      <c r="J69" s="25">
        <v>0</v>
      </c>
      <c r="K69" s="37">
        <v>0</v>
      </c>
      <c r="L69" s="2">
        <v>0</v>
      </c>
      <c r="M69" s="25">
        <f t="shared" si="9"/>
        <v>0</v>
      </c>
      <c r="N69" s="13" t="s">
        <v>42</v>
      </c>
    </row>
    <row r="70" spans="1:14" x14ac:dyDescent="0.25">
      <c r="A70" s="13"/>
      <c r="B70" s="41" t="s">
        <v>2</v>
      </c>
      <c r="C70" s="42">
        <f>C19+C21+C23+SUM(C25:C37,C39:C54,C56:C58,C60,C62:C63)+C65+C67+C68+C69</f>
        <v>1236306813.9299998</v>
      </c>
      <c r="D70" s="42">
        <f>D19+D21+D23+SUM(D25:D37,D39:D54,D56:D58,D60,D62:D63)+D65+D67+D68+D69</f>
        <v>52235595.519999996</v>
      </c>
      <c r="E70" s="42">
        <f>E19+E21+E23+SUM(E25:E37,E39:E54,E56:E58,E60,E62:E63)+E65+E67+E68+E69</f>
        <v>888809383.84999979</v>
      </c>
      <c r="F70" s="42">
        <f>F19+F21+F23+SUM(F25:F37,F39:F54,F56:F58,F60,F62:F63)+F65+F67+F68+F69</f>
        <v>295261834.56</v>
      </c>
      <c r="G70" s="42">
        <f>G19+G21+G23+SUM(G25:G37,G39:G54,G56:G58,G60,G62:G63)+G65+G67+G68+G69</f>
        <v>0</v>
      </c>
      <c r="H70" s="42">
        <f>H19+H21+H23+SUM(H25:H37,H39:H54,H56:H58,H60,H62:H63)+H65+H67+H68+H69</f>
        <v>229074447.48999995</v>
      </c>
      <c r="I70" s="42">
        <f>I19+I21+I23+SUM(I25:I37,I39:I54,I56:I58,I60,I62:I63)+I65+I67+I68+I69</f>
        <v>8598538.1400000006</v>
      </c>
      <c r="J70" s="42">
        <f>J19+J21+J23+SUM(J25:J37,J39:J54,J56:J58,J60,J62:J63)+J65+J67+J68+J69</f>
        <v>158382223.41999999</v>
      </c>
      <c r="K70" s="43">
        <f>K19+K21+K23+SUM(K25:K37,K39:K54,K56:K58,K60,K62:K63)+K65+K67+K68+K69</f>
        <v>62093685.93</v>
      </c>
      <c r="L70" s="42">
        <f>L19+L21+L23+SUM(L25:L37,L39:L54,L56:L58,L60,L62:L63)+L65+L67+L68+L69</f>
        <v>0</v>
      </c>
      <c r="M70" s="44">
        <f t="shared" si="9"/>
        <v>18.528931888825635</v>
      </c>
      <c r="N70" s="12"/>
    </row>
    <row r="71" spans="1:14" s="1" customFormat="1" ht="30" customHeight="1" x14ac:dyDescent="0.25">
      <c r="A71" s="17"/>
      <c r="J71" s="34"/>
      <c r="K71" s="38"/>
    </row>
    <row r="72" spans="1:14" s="18" customFormat="1" ht="14.25" customHeight="1" x14ac:dyDescent="0.25">
      <c r="A72" s="21" t="s">
        <v>54</v>
      </c>
      <c r="B72" s="21"/>
      <c r="C72" s="21"/>
      <c r="D72" s="21"/>
      <c r="E72" s="21"/>
      <c r="F72" s="21"/>
      <c r="G72" s="3"/>
      <c r="H72" s="3"/>
      <c r="I72" s="3"/>
      <c r="J72" s="3"/>
      <c r="K72" s="39"/>
    </row>
    <row r="73" spans="1:14" s="18" customFormat="1" ht="17.25" customHeight="1" x14ac:dyDescent="0.25">
      <c r="A73" s="21" t="s">
        <v>55</v>
      </c>
      <c r="B73" s="21"/>
      <c r="C73" s="21"/>
      <c r="D73" s="21"/>
      <c r="E73" s="21"/>
      <c r="F73" s="21"/>
      <c r="G73" s="3"/>
      <c r="H73" s="19"/>
      <c r="I73" s="19"/>
      <c r="J73" s="20"/>
      <c r="K73" s="39"/>
      <c r="N73" s="3" t="s">
        <v>56</v>
      </c>
    </row>
    <row r="74" spans="1:14" s="18" customFormat="1" ht="30" customHeight="1" x14ac:dyDescent="0.25">
      <c r="A74" s="23"/>
      <c r="K74" s="39"/>
    </row>
    <row r="75" spans="1:14" s="10" customFormat="1" ht="12.75" x14ac:dyDescent="0.2">
      <c r="A75" s="22" t="s">
        <v>75</v>
      </c>
      <c r="B75" s="22"/>
      <c r="K75" s="40"/>
    </row>
    <row r="76" spans="1:14" s="10" customFormat="1" ht="12.75" x14ac:dyDescent="0.2">
      <c r="A76" s="22" t="s">
        <v>76</v>
      </c>
      <c r="B76" s="22"/>
      <c r="K76" s="40"/>
    </row>
  </sheetData>
  <mergeCells count="34">
    <mergeCell ref="A59:N59"/>
    <mergeCell ref="A61:N61"/>
    <mergeCell ref="A64:N64"/>
    <mergeCell ref="A66:N66"/>
    <mergeCell ref="A18:N18"/>
    <mergeCell ref="A13:N13"/>
    <mergeCell ref="A2:N2"/>
    <mergeCell ref="A3:N3"/>
    <mergeCell ref="A5:N5"/>
    <mergeCell ref="A7:F7"/>
    <mergeCell ref="A8:F8"/>
    <mergeCell ref="A9:F9"/>
    <mergeCell ref="A10:F10"/>
    <mergeCell ref="A11:F11"/>
    <mergeCell ref="G7:N7"/>
    <mergeCell ref="G8:N8"/>
    <mergeCell ref="G9:N9"/>
    <mergeCell ref="G10:N10"/>
    <mergeCell ref="G11:N11"/>
    <mergeCell ref="A20:N20"/>
    <mergeCell ref="A22:N22"/>
    <mergeCell ref="A24:N24"/>
    <mergeCell ref="A38:N38"/>
    <mergeCell ref="A55:N55"/>
    <mergeCell ref="A15:A17"/>
    <mergeCell ref="B15:B17"/>
    <mergeCell ref="C15:G15"/>
    <mergeCell ref="H15:N15"/>
    <mergeCell ref="C16:C17"/>
    <mergeCell ref="D16:G16"/>
    <mergeCell ref="H16:H17"/>
    <mergeCell ref="I16:L16"/>
    <mergeCell ref="M16:M17"/>
    <mergeCell ref="N16:N17"/>
  </mergeCells>
  <pageMargins left="0.23622047244094491" right="0.23622047244094491" top="0.74803149606299213" bottom="0.74803149606299213" header="0.31496062992125984" footer="0.31496062992125984"/>
  <pageSetup paperSize="9" scale="61" fitToHeight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01.04.2023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2023-04-25T09:48:59Z</dcterms:modified>
</cp:coreProperties>
</file>