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D110" i="1"/>
  <c r="E110" i="1"/>
  <c r="F110" i="1"/>
  <c r="G110" i="1"/>
  <c r="H110" i="1"/>
  <c r="I110" i="1"/>
  <c r="J110" i="1"/>
  <c r="K110" i="1"/>
  <c r="L110" i="1"/>
  <c r="E107" i="1"/>
  <c r="H109" i="1"/>
  <c r="C109" i="1"/>
  <c r="H102" i="1"/>
  <c r="C102" i="1"/>
  <c r="K49" i="1"/>
  <c r="H76" i="1"/>
  <c r="C76" i="1"/>
  <c r="C41" i="1"/>
  <c r="H41" i="1"/>
  <c r="M102" i="1" l="1"/>
  <c r="M109" i="1"/>
  <c r="M76" i="1"/>
  <c r="M41" i="1"/>
  <c r="H82" i="1" l="1"/>
  <c r="C82" i="1"/>
  <c r="H81" i="1"/>
  <c r="C81" i="1"/>
  <c r="M82" i="1" l="1"/>
  <c r="M81" i="1"/>
  <c r="H42" i="1" l="1"/>
  <c r="C42" i="1"/>
  <c r="M42" i="1" l="1"/>
  <c r="H88" i="1" l="1"/>
  <c r="C88" i="1"/>
  <c r="H38" i="1"/>
  <c r="C38" i="1"/>
  <c r="M38" i="1" l="1"/>
  <c r="C107" i="1" l="1"/>
  <c r="H107" i="1"/>
  <c r="C90" i="1"/>
  <c r="H90" i="1"/>
  <c r="C85" i="1"/>
  <c r="H85" i="1"/>
  <c r="C86" i="1"/>
  <c r="H86" i="1"/>
  <c r="H70" i="1"/>
  <c r="C69" i="1"/>
  <c r="C70" i="1"/>
  <c r="H69" i="1"/>
  <c r="C53" i="1"/>
  <c r="H53" i="1"/>
  <c r="C54" i="1"/>
  <c r="H54" i="1"/>
  <c r="C55" i="1"/>
  <c r="H55" i="1"/>
  <c r="C56" i="1"/>
  <c r="H56" i="1"/>
  <c r="C57" i="1"/>
  <c r="H57" i="1"/>
  <c r="C58" i="1"/>
  <c r="H58" i="1"/>
  <c r="C59" i="1"/>
  <c r="H59" i="1"/>
  <c r="C60" i="1"/>
  <c r="H60" i="1"/>
  <c r="C61" i="1"/>
  <c r="H61" i="1"/>
  <c r="C62" i="1"/>
  <c r="H62" i="1"/>
  <c r="C63" i="1"/>
  <c r="H63" i="1"/>
  <c r="C64" i="1"/>
  <c r="H64" i="1"/>
  <c r="C65" i="1"/>
  <c r="H65" i="1"/>
  <c r="C29" i="1"/>
  <c r="H29" i="1"/>
  <c r="C30" i="1"/>
  <c r="H30" i="1"/>
  <c r="C31" i="1"/>
  <c r="H31" i="1"/>
  <c r="C32" i="1"/>
  <c r="H32" i="1"/>
  <c r="C33" i="1"/>
  <c r="H33" i="1"/>
  <c r="C34" i="1"/>
  <c r="H34" i="1"/>
  <c r="C35" i="1"/>
  <c r="H35" i="1"/>
  <c r="C36" i="1"/>
  <c r="H36" i="1"/>
  <c r="C37" i="1"/>
  <c r="H37" i="1"/>
  <c r="C39" i="1"/>
  <c r="H39" i="1"/>
  <c r="C40" i="1"/>
  <c r="H40" i="1"/>
  <c r="C43" i="1"/>
  <c r="H43" i="1"/>
  <c r="M70" i="1" l="1"/>
  <c r="M53" i="1"/>
  <c r="M107" i="1"/>
  <c r="M90" i="1"/>
  <c r="M86" i="1"/>
  <c r="M85" i="1"/>
  <c r="M69" i="1"/>
  <c r="M65" i="1"/>
  <c r="M64" i="1"/>
  <c r="M55" i="1"/>
  <c r="M58" i="1"/>
  <c r="M60" i="1"/>
  <c r="M63" i="1"/>
  <c r="M56" i="1"/>
  <c r="M54" i="1"/>
  <c r="M62" i="1"/>
  <c r="M61" i="1"/>
  <c r="M59" i="1"/>
  <c r="M57" i="1"/>
  <c r="M29" i="1"/>
  <c r="M39" i="1"/>
  <c r="M37" i="1"/>
  <c r="M35" i="1"/>
  <c r="M40" i="1"/>
  <c r="M43" i="1"/>
  <c r="M34" i="1"/>
  <c r="M31" i="1"/>
  <c r="M30" i="1"/>
  <c r="M32" i="1"/>
  <c r="M36" i="1"/>
  <c r="M33" i="1"/>
  <c r="C23" i="1" l="1"/>
  <c r="H23" i="1"/>
  <c r="C24" i="1"/>
  <c r="H24" i="1"/>
  <c r="M24" i="1" l="1"/>
  <c r="M23" i="1"/>
  <c r="C20" i="1" l="1"/>
  <c r="H20" i="1"/>
  <c r="M20" i="1" l="1"/>
  <c r="H105" i="1" l="1"/>
  <c r="C105" i="1"/>
  <c r="H83" i="1"/>
  <c r="H87" i="1"/>
  <c r="H89" i="1"/>
  <c r="H91" i="1"/>
  <c r="H80" i="1"/>
  <c r="C84" i="1"/>
  <c r="C87" i="1"/>
  <c r="C89" i="1"/>
  <c r="C91" i="1"/>
  <c r="C83" i="1"/>
  <c r="M105" i="1" l="1"/>
  <c r="H84" i="1"/>
  <c r="H78" i="1" l="1"/>
  <c r="C78" i="1"/>
  <c r="M78" i="1" l="1"/>
  <c r="H45" i="1" l="1"/>
  <c r="C45" i="1"/>
  <c r="M45" i="1" l="1"/>
  <c r="C50" i="1"/>
  <c r="C51" i="1"/>
  <c r="C52" i="1"/>
  <c r="C66" i="1"/>
  <c r="C67" i="1"/>
  <c r="C68" i="1"/>
  <c r="C71" i="1"/>
  <c r="C72" i="1"/>
  <c r="C73" i="1"/>
  <c r="C74" i="1"/>
  <c r="C75" i="1"/>
  <c r="C77" i="1"/>
  <c r="C49" i="1"/>
  <c r="H66" i="1"/>
  <c r="C22" i="1"/>
  <c r="H22" i="1"/>
  <c r="M83" i="1" l="1"/>
  <c r="M84" i="1"/>
  <c r="M66" i="1"/>
  <c r="M22" i="1"/>
  <c r="H103" i="1" l="1"/>
  <c r="H101" i="1"/>
  <c r="H100" i="1"/>
  <c r="H98" i="1"/>
  <c r="H96" i="1"/>
  <c r="H95" i="1"/>
  <c r="H93" i="1"/>
  <c r="H77" i="1"/>
  <c r="H75" i="1"/>
  <c r="H74" i="1"/>
  <c r="H73" i="1"/>
  <c r="H72" i="1"/>
  <c r="H71" i="1"/>
  <c r="H68" i="1"/>
  <c r="H67" i="1"/>
  <c r="H52" i="1"/>
  <c r="M52" i="1" s="1"/>
  <c r="H51" i="1"/>
  <c r="H50" i="1"/>
  <c r="H49" i="1"/>
  <c r="H47" i="1"/>
  <c r="H46" i="1"/>
  <c r="H44" i="1"/>
  <c r="H28" i="1"/>
  <c r="H27" i="1"/>
  <c r="H26" i="1"/>
  <c r="H19" i="1"/>
  <c r="C103" i="1"/>
  <c r="C101" i="1"/>
  <c r="C100" i="1"/>
  <c r="C98" i="1"/>
  <c r="C96" i="1"/>
  <c r="C95" i="1"/>
  <c r="C93" i="1"/>
  <c r="C80" i="1"/>
  <c r="C47" i="1"/>
  <c r="C46" i="1"/>
  <c r="C44" i="1"/>
  <c r="C28" i="1"/>
  <c r="C27" i="1"/>
  <c r="C26" i="1"/>
  <c r="C19" i="1"/>
  <c r="C110" i="1" l="1"/>
  <c r="M49" i="1"/>
  <c r="M68" i="1"/>
  <c r="M19" i="1"/>
  <c r="M27" i="1"/>
  <c r="M44" i="1"/>
  <c r="M47" i="1"/>
  <c r="M26" i="1"/>
  <c r="M73" i="1"/>
  <c r="M80" i="1"/>
  <c r="M95" i="1"/>
  <c r="M101" i="1"/>
  <c r="M74" i="1"/>
  <c r="M89" i="1"/>
  <c r="M96" i="1"/>
  <c r="M103" i="1"/>
  <c r="M28" i="1"/>
  <c r="M50" i="1"/>
  <c r="M51" i="1"/>
  <c r="M71" i="1"/>
  <c r="M75" i="1"/>
  <c r="M91" i="1"/>
  <c r="M98" i="1"/>
  <c r="M46" i="1"/>
  <c r="M67" i="1"/>
  <c r="M72" i="1"/>
  <c r="M77" i="1"/>
  <c r="M93" i="1"/>
  <c r="M100" i="1"/>
  <c r="M110" i="1" l="1"/>
  <c r="G10" i="1"/>
</calcChain>
</file>

<file path=xl/sharedStrings.xml><?xml version="1.0" encoding="utf-8"?>
<sst xmlns="http://schemas.openxmlformats.org/spreadsheetml/2006/main" count="208" uniqueCount="153">
  <si>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</si>
  <si>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</si>
  <si>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</si>
  <si>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</si>
  <si>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</si>
  <si>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</si>
  <si>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</si>
  <si>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</si>
  <si>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</si>
  <si>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</si>
  <si>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</si>
  <si>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</si>
  <si>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</si>
  <si>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</si>
  <si>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</si>
  <si>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</si>
  <si>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</si>
  <si>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</si>
  <si>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</si>
  <si>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</si>
  <si>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</si>
  <si>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</si>
  <si>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</si>
  <si>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</si>
  <si>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</si>
  <si>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</si>
  <si>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</si>
  <si>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</si>
  <si>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</si>
  <si>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</si>
  <si>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</si>
  <si>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</si>
  <si>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</si>
  <si>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</si>
  <si>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</si>
  <si>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</si>
  <si>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</si>
  <si>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</si>
  <si>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</si>
  <si>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</si>
  <si>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</si>
  <si>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Доля обучающихся, получающих начальное общее образование в муниципальных образовательных организациях, получающих бесплатное
горячее питание, к общему количеству
обучающихся, получающих начальное
общее образование в муниципальных
образовательных организациях составляет 100%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</si>
  <si>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</si>
  <si>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</si>
  <si>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>администрации муниципального образования город Алексин</t>
  </si>
  <si>
    <t xml:space="preserve">Мониторинг реализации муниципальной программы </t>
  </si>
  <si>
    <t>Нормативный правовой акт, утвердивший Программу</t>
  </si>
  <si>
    <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t>
  </si>
  <si>
    <t>Плановый объем финансирования  Программы (подпрограммы),  рублей</t>
  </si>
  <si>
    <t xml:space="preserve">Фактический объемы финансирования Программы (подпрограммы), рублей </t>
  </si>
  <si>
    <t>Ответственный исполнитель Программы (подпрограммы)</t>
  </si>
  <si>
    <t>Финансирование мероприятий муниципальной Программы (подпрограммы)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</si>
  <si>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</si>
  <si>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</si>
  <si>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</si>
  <si>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</si>
  <si>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</si>
  <si>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</si>
  <si>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</si>
  <si>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</si>
  <si>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</si>
  <si>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</si>
  <si>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</si>
  <si>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</si>
  <si>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</si>
  <si>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</si>
  <si>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</si>
  <si>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Постановление администрации муниципального образования город Алексин от 28.12.2023 г. № 2860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</si>
  <si>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</si>
  <si>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</si>
  <si>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</si>
  <si>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нормального функционирования образовательного учреждения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</si>
  <si>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</si>
  <si>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</si>
  <si>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</si>
  <si>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</si>
  <si>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</si>
  <si>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</si>
  <si>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мероприятия по закупке,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</si>
  <si>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</si>
  <si>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</si>
  <si>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</si>
  <si>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</si>
  <si>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</si>
  <si>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</si>
  <si>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</si>
  <si>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Произведена опиловка аварийных деревьев и мероприятия в целях нормального функционирования образовательного учреждения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</si>
  <si>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</si>
  <si>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</si>
  <si>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</si>
  <si>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</si>
  <si>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</si>
  <si>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 на 2025 год и плановый период 2026-2027 годов</t>
    </r>
  </si>
  <si>
    <t>Региональный проект «Все лучшее детям»</t>
  </si>
  <si>
    <t>Оснащение предметных кабинетов общеобразовательных организаций средствами обучения и воспитания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</si>
  <si>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</si>
  <si>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</si>
  <si>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</si>
  <si>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Реализованы мероприятия по по подготовке к работе МБДОУ "ДС комбинированного вида №1"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</si>
  <si>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</si>
  <si>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</si>
  <si>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</si>
  <si>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</si>
  <si>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</si>
  <si>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Проведение оздоровительной кампании детей</t>
  </si>
  <si>
    <t>9. 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</si>
  <si>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</si>
  <si>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Созданы условия для организации проведения независимой оценки качества условий оказания услуг организациями</t>
  </si>
  <si>
    <t xml:space="preserve">Начальник Управления образования </t>
  </si>
  <si>
    <t>И.А. Шумицкая</t>
  </si>
  <si>
    <t>Постановление администрации муниципального образования город Алексин от 02.02.2025 г. № 660 (актуализированы стратегические приоритеты муниципальной программы)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</si>
  <si>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</si>
  <si>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Организация проведения предметных олимпиад, конкурсов, ярмарок и прочих мероприятий</t>
  </si>
  <si>
    <t>Предоставление мер материального стимулирования в рамках мер поддержки, предоставляемых гражданину, заключившему договор о целевом обучении в федеральном государственном бюджетном образовательном учреждении высшего образования «Тульский государственный педагогический университет им. Л.Н. Толстого»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</si>
  <si>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модернизация АПС (+аварийое освещение); ремонт внутренних помещений, ремонт помещения для хранения овощей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</si>
  <si>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коридоре, ремонт отопления; модернизация АПС (+аварийое освещение); ремонт пищеблока; ремонт фасада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</si>
  <si>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полов,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</si>
  <si>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освещение); ремонт пищеблока, асфальтирование территориии; ремонт инженерных систем, ступеней и навесов запасных выходов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</si>
  <si>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(замена ливневой канализации, оконных блоков здания;  модернизация АПС (+аварийое освещение), ремонт внутренних помещений; приобретение мебели, замена радиаторов отопления муниципального бюджетного дошкольного образовательного учреждения "Детский сад комбинированного вида №27")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</si>
  <si>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освещение), замена линолеума, оборудования для санузлов, дверей; ремонт внутренних помещений для муниципального бюджетного дошкольного образовательного учреждения "Детский сад комбинированного вида №28")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</si>
  <si>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систем, замена сантехники; модернизация АПС, в том числе ПСД, (+аварийое освещение); подключение генератора в котельной, асфальтирование территори; замена дверных блоков для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</si>
  <si>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(асфальтирование территории, замена части ограждения; ремонт кровли; модернизация АПС (+аварийое освещение), системы видеонаблюдения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</si>
  <si>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пищеблока, приобретение мебели и мягкого инвентаря, бытовой техники, разработка ПСД на ремонт электроснабжения на пищеблоке, ремонт электроснабжения, откосов, ХВС пищеблока; ремонт крыльца для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</si>
  <si>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залития, приобретение линолеума, мебели, спортинвентаря, интерактивного оборудования за счет средств экономии в рамках реализации проекта «Народный бюджет»; ремонт спортивной площадки;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</si>
  <si>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заделка ниш в кабинетах, монтаж электроснабжения для будки охраны, замена решеток на окнах в спортзале, ремонт спортивной площадки; ремонт помещений гаража, асфальтирование территории; ремонт полов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</si>
  <si>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линолеума, капитальный ремонт фундамента, устройство дренажной системы, разработка ПСД на ремонт кровли, ремонт кровли, ремонт внутренних помещений; ремонт потолка спортзала, модернизация АПС + оборудование аварийным освещением; ремонт спортивной площадки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</si>
  <si>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приобретение материалов и комплектующих для создания инсталляции посвещенной ВОВ, модернизация АПС + оборудование аварийным освещением; асфальтирование территории; ремонт спортивной площадки, потолков; ремонт отмостки, фасада начальной школы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</si>
  <si>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внутренних помещений, цоколя и отмостки, крыши и фасада гаража, асфальтирование территори, демонтаж столбов; устройство спортивной площадки; ремонт фасада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</si>
  <si>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цоколя, внешних откосов, отмостки и фасада спортзала, ремонт внутренних помещений, асфальтирование территории; устройство спортивной площадки; кронирование деревьев для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</si>
  <si>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и оргтехники, картриджа, сейфа; оснащение ППЭ камерами видеонаблюдения, ремонт спортзала, теплотрассы, ремонт внутренних помещений, приобретение обородования для актового зала; частичный ремонт кровли; ремонт спортивной площадки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</si>
  <si>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АПС; ремонт входных групп, цоколя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</si>
  <si>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систем, приобретение спортинвентаря и средств обучения за счет средств экономии в рамках реализации проекта «Народный бюджет»; подключение генератора в котельной, ремонт кровли спортзала, асфальтирование территории; ремонт спортзала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</si>
  <si>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спортзала, замена дверных блоков; ремонт потолка, стен в кабинетах и в котельной, ремонт крыльца, модернизация АПС + оборудование аварийным освещением, устройство спортивной площадки; ремонт внутренних помещений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</si>
  <si>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отмостки, замена оконных отливов и установка оконных замков, приобретение светильников и ламп за счет средств экономии в рамках реализации проекта «Народный бюджет»; модернизация АПС + оборудование аварийным освещением и СОУЭ; ремонт эвакуационного выхода; асфальтирование территории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</si>
  <si>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степеней, замена дверных блоков; ремонт полов; ремонт эвакуационных выходов и внутренних помещений муниципального бюджетного учреждения дополнительного образования "Центр развития творчества детей и юношества")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</si>
  <si>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систем, закупка коврового покрытия, устройство видеонаблюдения; закупка спортивного оборудования и инвентаря, картриджей, монтаж СКУД; модернизация АПС + оборудование аварийным освещением; ремонт цоколя и отмостки для муниципального бюджетного учреждения дополнительного образования "Детско-юношеская спортивная школа № 1")</t>
  </si>
  <si>
    <t>за 1 квартал 2026 года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</si>
  <si>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оснащение; приобретение мебели, устройство навесов над запасными выходами муниципального бюджетного дошкольного образовательного учреждения "Детский сад комбинированного вида №1")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</si>
  <si>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освещение), ремонт потолков; разработка ПСД на ремонт кровли; укрепление фасада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</si>
  <si>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(замена оконных блоков, ремонт инжинерных систем, установка электромагнитных (электромеханических) замков и видеодомофонов на калитки; модернизация АПС (+аварийое освещение); асфальтирование территории муниципального бюджетного дошкольного образовательного учреждения "Центр развития ребенка - детский сад №13")</t>
  </si>
  <si>
    <t>Укрепление материально-технической базы муниципальных учреждений (ремонт кровли, замена оконных и дверного блоков, установка электромагнитных (электромеханических) замков и видеодомофонов на калитки; ремонт внутренних помещений; ремонт калитки; модернизация АПС (+аварийое освещение), асфальтирование территории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</si>
  <si>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(ремонт котла отопления, ремонт мест залития; модернизация АПС (+аварийое освещение) муниципального бюджетного общеобразовательного учреждения "Поповская средняя общеобразовательная школа № 19"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</si>
  <si>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ХВС; корректировка ПСД на выполнение работ по капитальному ремонту здания; ремонт спортзала, тренерской и раздевалок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</si>
  <si>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входа, приобретение сантехнического оборудования и строительных материалов, оснащение пищеблока; устройство спортивной площадки; ремонт кровли, ограждения муниципального бюджетного "Пушкинская основная общеобразовательная школа № 22")</t>
  </si>
  <si>
    <t>Расходы на укрепление материально-технической базы муниципальных образовательных организаций (за исключением капитальных вложений): устройство спортивной площадки для муниципального бюджетного общеобразовательного учреждения "Пушкинская основная общеобразовательная школа № 22"</t>
  </si>
  <si>
    <t xml:space="preserve">Субвенции на реализацию дополнительной меры социальной поддержки в виде освобождения от платы за присмотр и уход в группе продленного дня за
детьми, обучающимися в муниципальных образовательных организациях, зачисленными в первоочередном порядке </t>
  </si>
  <si>
    <t>Укрепление материально-технической базы муниципальных учреждений (ремонт кровли, приобретение компьютерной и оргтехники для муниципального бюджетного учреждения дополнительного образования "Центр психолого-педагогической, медицинской и социальной помощи")</t>
  </si>
  <si>
    <t>Укрепление материально-технической базы муниципальных учреждений (устройство ограждения; приобретение мебели, ремонт электроснабжения; приобретение трассоукладчика, демонтаж модельного здания; модернизация АПС + оборудование аварийным освещением; укрепление пристройки; отсыпка подъезда к учреждению для муниципального бюджетного учреждения дополнительного образования "Детско-юношеская спортивная школа "Горизонт")</t>
  </si>
  <si>
    <t>Предоставление денежной компенсации педагогическим работникам за наем (поднаем) жилых помещений</t>
  </si>
  <si>
    <t>Предоставляется денежная компенсация педагогическим работникам за наем (поднаем) жилых помещений</t>
  </si>
  <si>
    <t>10. Комплекс процессных мероприятий «Мероприятия в сфере энергоэффективности»</t>
  </si>
  <si>
    <t>Создание автоматизированной системы учета энергоресурсов для снижения расходов на потребление энергетических ресурсов</t>
  </si>
  <si>
    <t>Снижение расходов на оплату энергетических ресурсов муниципальными учреждениями;
обеспечение учета потребления  энергетических ресурсов муниципальными учреждениями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</si>
</sst>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0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/>
    <xf numFmtId="4" fontId="0" fillId="0" borderId="0" xfId="0" applyNumberFormat="1"/>
    <xf numFmtId="4" fontId="6" fillId="0" borderId="0" xfId="0" applyNumberFormat="1" applyFont="1" applyFill="1"/>
    <xf numFmtId="2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/>
    <xf numFmtId="2" fontId="9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2" fontId="9" fillId="0" borderId="6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4" fontId="11" fillId="0" borderId="0" xfId="0" applyNumberFormat="1" applyFont="1" applyFill="1" applyAlignment="1">
      <alignment horizontal="left"/>
    </xf>
    <xf numFmtId="4" fontId="12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9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16"/>
  <sheetViews>
    <sheetView tabSelected="1" workbookViewId="0">
      <selection activeCell="G10" sqref="G10:N10"/>
    </sheetView>
  </sheetViews>
  <sheetFormatPr defaultRowHeight="15" x14ac:dyDescent="0.25"/>
  <cols>
    <col min="1" max="1" width="6.28515625" style="19" customWidth="1"/>
    <col min="2" max="2" width="32.28515625" style="6" customWidth="1"/>
    <col min="3" max="3" width="17.5703125" style="6" customWidth="1"/>
    <col min="4" max="4" width="13" style="6" customWidth="1"/>
    <col min="5" max="5" width="17.5703125" style="6" customWidth="1"/>
    <col min="6" max="6" width="20" style="6" customWidth="1"/>
    <col min="7" max="7" width="14.7109375" style="6" customWidth="1"/>
    <col min="8" max="8" width="14.42578125" style="6" customWidth="1"/>
    <col min="9" max="9" width="13.28515625" style="6" customWidth="1"/>
    <col min="10" max="10" width="16.85546875" style="54" customWidth="1"/>
    <col min="11" max="11" width="14.85546875" style="54" customWidth="1"/>
    <col min="12" max="12" width="14.42578125" style="6" customWidth="1"/>
    <col min="13" max="13" width="12.7109375" style="6" customWidth="1"/>
    <col min="14" max="14" width="31.7109375" style="6" customWidth="1"/>
    <col min="16" max="16" width="16.28515625" customWidth="1"/>
    <col min="17" max="17" width="17" customWidth="1"/>
    <col min="18" max="18" width="14.42578125" customWidth="1"/>
    <col min="21" max="21" width="11.7109375" customWidth="1"/>
    <col min="22" max="22" width="10" customWidth="1"/>
  </cols>
  <sheetData>
    <row r="2" spans="1:18" ht="15.75" x14ac:dyDescent="0.25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8" ht="15.75" x14ac:dyDescent="0.25">
      <c r="A3" s="48" t="s">
        <v>92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8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60"/>
    </row>
    <row r="5" spans="1:18" ht="15.75" x14ac:dyDescent="0.25">
      <c r="A5" s="46" t="s">
        <v>136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8" ht="15.75" x14ac:dyDescent="0.25">
      <c r="A6" s="33"/>
      <c r="B6" s="33"/>
      <c r="C6" s="33"/>
      <c r="D6" s="33"/>
      <c r="E6" s="33"/>
      <c r="F6" s="33"/>
      <c r="G6" s="33"/>
      <c r="H6" s="33"/>
      <c r="I6" s="33"/>
      <c r="J6" s="61"/>
    </row>
    <row r="7" spans="1:18" ht="15.75" customHeight="1" x14ac:dyDescent="0.25">
      <c r="A7" s="49" t="s">
        <v>46</v>
      </c>
      <c r="B7" s="49"/>
      <c r="C7" s="49"/>
      <c r="D7" s="49"/>
      <c r="E7" s="49"/>
      <c r="F7" s="49"/>
      <c r="G7" s="50" t="s">
        <v>67</v>
      </c>
      <c r="H7" s="50"/>
      <c r="I7" s="50"/>
      <c r="J7" s="50"/>
      <c r="K7" s="50"/>
      <c r="L7" s="50"/>
      <c r="M7" s="50"/>
      <c r="N7" s="50"/>
    </row>
    <row r="8" spans="1:18" ht="50.25" customHeight="1" x14ac:dyDescent="0.25">
      <c r="A8" s="49" t="s">
        <v>47</v>
      </c>
      <c r="B8" s="49"/>
      <c r="C8" s="49"/>
      <c r="D8" s="49"/>
      <c r="E8" s="49"/>
      <c r="F8" s="49"/>
      <c r="G8" s="51" t="s">
        <v>110</v>
      </c>
      <c r="H8" s="51"/>
      <c r="I8" s="51"/>
      <c r="J8" s="51"/>
      <c r="K8" s="51"/>
      <c r="L8" s="51"/>
      <c r="M8" s="51"/>
      <c r="N8" s="51"/>
    </row>
    <row r="9" spans="1:18" ht="15.75" customHeight="1" x14ac:dyDescent="0.25">
      <c r="A9" s="49" t="s">
        <v>48</v>
      </c>
      <c r="B9" s="49"/>
      <c r="C9" s="49"/>
      <c r="D9" s="49"/>
      <c r="E9" s="49"/>
      <c r="F9" s="49"/>
      <c r="G9" s="52">
        <f>C110</f>
        <v>2109267957.3799996</v>
      </c>
      <c r="H9" s="50"/>
      <c r="I9" s="50"/>
      <c r="J9" s="50"/>
      <c r="K9" s="50"/>
      <c r="L9" s="50"/>
      <c r="M9" s="50"/>
      <c r="N9" s="50"/>
    </row>
    <row r="10" spans="1:18" ht="15.75" customHeight="1" x14ac:dyDescent="0.25">
      <c r="A10" s="49" t="s">
        <v>49</v>
      </c>
      <c r="B10" s="49"/>
      <c r="C10" s="49"/>
      <c r="D10" s="49"/>
      <c r="E10" s="49"/>
      <c r="F10" s="49"/>
      <c r="G10" s="52">
        <f>H110</f>
        <v>400121419.61000001</v>
      </c>
      <c r="H10" s="50"/>
      <c r="I10" s="50"/>
      <c r="J10" s="50"/>
      <c r="K10" s="50"/>
      <c r="L10" s="50"/>
      <c r="M10" s="50"/>
      <c r="N10" s="50"/>
    </row>
    <row r="11" spans="1:18" ht="15.75" customHeight="1" x14ac:dyDescent="0.25">
      <c r="A11" s="49" t="s">
        <v>50</v>
      </c>
      <c r="B11" s="49"/>
      <c r="C11" s="49"/>
      <c r="D11" s="49"/>
      <c r="E11" s="49"/>
      <c r="F11" s="49"/>
      <c r="G11" s="50" t="s">
        <v>5</v>
      </c>
      <c r="H11" s="50"/>
      <c r="I11" s="50"/>
      <c r="J11" s="50"/>
      <c r="K11" s="50"/>
      <c r="L11" s="50"/>
      <c r="M11" s="50"/>
      <c r="N11" s="50"/>
    </row>
    <row r="12" spans="1:18" ht="15.75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61"/>
    </row>
    <row r="13" spans="1:18" ht="15.75" x14ac:dyDescent="0.25">
      <c r="A13" s="46" t="s">
        <v>51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8" ht="15.75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61"/>
    </row>
    <row r="15" spans="1:18" x14ac:dyDescent="0.25">
      <c r="A15" s="53" t="s">
        <v>52</v>
      </c>
      <c r="B15" s="53" t="s">
        <v>53</v>
      </c>
      <c r="C15" s="53" t="s">
        <v>54</v>
      </c>
      <c r="D15" s="53"/>
      <c r="E15" s="53"/>
      <c r="F15" s="53"/>
      <c r="G15" s="53"/>
      <c r="H15" s="53" t="s">
        <v>55</v>
      </c>
      <c r="I15" s="53"/>
      <c r="J15" s="53"/>
      <c r="K15" s="53"/>
      <c r="L15" s="53"/>
      <c r="M15" s="53"/>
      <c r="N15" s="53"/>
    </row>
    <row r="16" spans="1:18" ht="45.75" customHeight="1" x14ac:dyDescent="0.25">
      <c r="A16" s="53"/>
      <c r="B16" s="53"/>
      <c r="C16" s="53" t="s">
        <v>2</v>
      </c>
      <c r="D16" s="53" t="s">
        <v>56</v>
      </c>
      <c r="E16" s="53"/>
      <c r="F16" s="53"/>
      <c r="G16" s="53"/>
      <c r="H16" s="53" t="s">
        <v>2</v>
      </c>
      <c r="I16" s="53" t="s">
        <v>56</v>
      </c>
      <c r="J16" s="53"/>
      <c r="K16" s="53"/>
      <c r="L16" s="53"/>
      <c r="M16" s="53" t="s">
        <v>57</v>
      </c>
      <c r="N16" s="53" t="s">
        <v>58</v>
      </c>
      <c r="Q16" s="27"/>
      <c r="R16" s="27"/>
    </row>
    <row r="17" spans="1:18" ht="38.25" customHeight="1" x14ac:dyDescent="0.25">
      <c r="A17" s="53"/>
      <c r="B17" s="53"/>
      <c r="C17" s="53"/>
      <c r="D17" s="32" t="s">
        <v>3</v>
      </c>
      <c r="E17" s="32" t="s">
        <v>59</v>
      </c>
      <c r="F17" s="32" t="s">
        <v>4</v>
      </c>
      <c r="G17" s="14" t="s">
        <v>60</v>
      </c>
      <c r="H17" s="53"/>
      <c r="I17" s="32" t="s">
        <v>61</v>
      </c>
      <c r="J17" s="55" t="s">
        <v>59</v>
      </c>
      <c r="K17" s="55" t="s">
        <v>4</v>
      </c>
      <c r="L17" s="14" t="s">
        <v>60</v>
      </c>
      <c r="M17" s="53"/>
      <c r="N17" s="53"/>
      <c r="P17" s="35"/>
      <c r="Q17" s="35"/>
      <c r="R17" s="35"/>
    </row>
    <row r="18" spans="1:18" x14ac:dyDescent="0.25">
      <c r="A18" s="40" t="s">
        <v>93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8" ht="89.25" customHeight="1" x14ac:dyDescent="0.25">
      <c r="A19" s="32">
        <v>1</v>
      </c>
      <c r="B19" s="32" t="s">
        <v>94</v>
      </c>
      <c r="C19" s="5">
        <f>SUM(D19:F19)</f>
        <v>2121847.5</v>
      </c>
      <c r="D19" s="36">
        <v>1996234.11</v>
      </c>
      <c r="E19" s="36">
        <v>83176.44</v>
      </c>
      <c r="F19" s="29">
        <v>42436.95</v>
      </c>
      <c r="G19" s="5">
        <v>0</v>
      </c>
      <c r="H19" s="7">
        <f>SUM(I19:L19)</f>
        <v>0</v>
      </c>
      <c r="I19" s="5">
        <v>0</v>
      </c>
      <c r="J19" s="29">
        <v>0</v>
      </c>
      <c r="K19" s="29">
        <v>0</v>
      </c>
      <c r="L19" s="5">
        <v>0</v>
      </c>
      <c r="M19" s="7">
        <f>H19*100/C19</f>
        <v>0</v>
      </c>
      <c r="N19" s="32" t="s">
        <v>64</v>
      </c>
    </row>
    <row r="20" spans="1:18" ht="96.75" customHeight="1" x14ac:dyDescent="0.25">
      <c r="A20" s="32">
        <v>2</v>
      </c>
      <c r="B20" s="32" t="s">
        <v>94</v>
      </c>
      <c r="C20" s="5">
        <f t="shared" ref="C20" si="0">SUM(D20:F20)</f>
        <v>1792364.8900000001</v>
      </c>
      <c r="D20" s="36">
        <v>0</v>
      </c>
      <c r="E20" s="36">
        <v>1756517.59</v>
      </c>
      <c r="F20" s="29">
        <v>35847.300000000003</v>
      </c>
      <c r="G20" s="5">
        <v>0</v>
      </c>
      <c r="H20" s="7">
        <f t="shared" ref="H20" si="1">SUM(I20:L20)</f>
        <v>0</v>
      </c>
      <c r="I20" s="5">
        <v>0</v>
      </c>
      <c r="J20" s="29">
        <v>0</v>
      </c>
      <c r="K20" s="29">
        <v>0</v>
      </c>
      <c r="L20" s="5">
        <v>0</v>
      </c>
      <c r="M20" s="7">
        <f t="shared" ref="M20" si="2">H20*100/C20</f>
        <v>0</v>
      </c>
      <c r="N20" s="32" t="s">
        <v>64</v>
      </c>
    </row>
    <row r="21" spans="1:18" x14ac:dyDescent="0.25">
      <c r="A21" s="40" t="s">
        <v>95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8" ht="187.5" customHeight="1" x14ac:dyDescent="0.25">
      <c r="A22" s="32">
        <v>3</v>
      </c>
      <c r="B22" s="32" t="s">
        <v>96</v>
      </c>
      <c r="C22" s="5">
        <f>SUM(D22:F22)</f>
        <v>1276000</v>
      </c>
      <c r="D22" s="11">
        <v>1276000</v>
      </c>
      <c r="E22" s="11">
        <v>0</v>
      </c>
      <c r="F22" s="11">
        <v>0</v>
      </c>
      <c r="G22" s="5">
        <v>0</v>
      </c>
      <c r="H22" s="7">
        <f>SUM(I22:L22)</f>
        <v>294932.67</v>
      </c>
      <c r="I22" s="7">
        <v>294932.67</v>
      </c>
      <c r="J22" s="29">
        <v>0</v>
      </c>
      <c r="K22" s="29">
        <v>0</v>
      </c>
      <c r="L22" s="5">
        <v>0</v>
      </c>
      <c r="M22" s="7">
        <f>H22*100/C22</f>
        <v>23.113845611285267</v>
      </c>
      <c r="N22" s="32" t="s">
        <v>65</v>
      </c>
    </row>
    <row r="23" spans="1:18" ht="84.75" customHeight="1" x14ac:dyDescent="0.25">
      <c r="A23" s="32">
        <v>4</v>
      </c>
      <c r="B23" s="32" t="s">
        <v>66</v>
      </c>
      <c r="C23" s="5">
        <f t="shared" ref="C23:C24" si="3">SUM(D23:F23)</f>
        <v>4657237.34</v>
      </c>
      <c r="D23" s="36">
        <v>4470947.8399999999</v>
      </c>
      <c r="E23" s="36">
        <v>186289.5</v>
      </c>
      <c r="F23" s="29">
        <v>0</v>
      </c>
      <c r="G23" s="5">
        <v>0</v>
      </c>
      <c r="H23" s="7">
        <f t="shared" ref="H23:H24" si="4">SUM(I23:L23)</f>
        <v>1046128.21</v>
      </c>
      <c r="I23" s="7">
        <v>1004283.07</v>
      </c>
      <c r="J23" s="29">
        <v>41845.14</v>
      </c>
      <c r="K23" s="29">
        <v>0</v>
      </c>
      <c r="L23" s="5">
        <v>0</v>
      </c>
      <c r="M23" s="7">
        <f t="shared" ref="M23:M24" si="5">H23*100/C23</f>
        <v>22.462419963333886</v>
      </c>
      <c r="N23" s="32" t="s">
        <v>65</v>
      </c>
    </row>
    <row r="24" spans="1:18" ht="154.5" customHeight="1" x14ac:dyDescent="0.25">
      <c r="A24" s="32">
        <v>5</v>
      </c>
      <c r="B24" s="32" t="s">
        <v>16</v>
      </c>
      <c r="C24" s="5">
        <f t="shared" si="3"/>
        <v>46198000</v>
      </c>
      <c r="D24" s="11">
        <v>46198000</v>
      </c>
      <c r="E24" s="11">
        <v>0</v>
      </c>
      <c r="F24" s="11">
        <v>0</v>
      </c>
      <c r="G24" s="5">
        <v>0</v>
      </c>
      <c r="H24" s="7">
        <f t="shared" si="4"/>
        <v>11007147.93</v>
      </c>
      <c r="I24" s="7">
        <v>11007147.93</v>
      </c>
      <c r="J24" s="29">
        <v>0</v>
      </c>
      <c r="K24" s="29">
        <v>0</v>
      </c>
      <c r="L24" s="5">
        <v>0</v>
      </c>
      <c r="M24" s="7">
        <f t="shared" si="5"/>
        <v>23.82602694921858</v>
      </c>
      <c r="N24" s="32" t="s">
        <v>65</v>
      </c>
    </row>
    <row r="25" spans="1:18" s="4" customFormat="1" x14ac:dyDescent="0.25">
      <c r="A25" s="40" t="s">
        <v>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1:18" s="4" customFormat="1" ht="49.5" customHeight="1" x14ac:dyDescent="0.25">
      <c r="A26" s="32">
        <v>6</v>
      </c>
      <c r="B26" s="32" t="s">
        <v>7</v>
      </c>
      <c r="C26" s="5">
        <f t="shared" ref="C26:C47" si="6">SUM(D26:F26)</f>
        <v>196111900</v>
      </c>
      <c r="D26" s="5">
        <v>0</v>
      </c>
      <c r="E26" s="5">
        <v>0</v>
      </c>
      <c r="F26" s="5">
        <v>196111900</v>
      </c>
      <c r="G26" s="7">
        <v>0</v>
      </c>
      <c r="H26" s="7">
        <f t="shared" ref="H26:H47" si="7">SUM(I26:L26)</f>
        <v>43013007.549999997</v>
      </c>
      <c r="I26" s="7">
        <v>0</v>
      </c>
      <c r="J26" s="29">
        <v>0</v>
      </c>
      <c r="K26" s="29">
        <v>43013007.549999997</v>
      </c>
      <c r="L26" s="5">
        <v>0</v>
      </c>
      <c r="M26" s="7">
        <f t="shared" ref="M26:M47" si="8">H26*100/C26</f>
        <v>21.93289012548448</v>
      </c>
      <c r="N26" s="32" t="s">
        <v>8</v>
      </c>
    </row>
    <row r="27" spans="1:18" s="4" customFormat="1" ht="272.25" customHeight="1" x14ac:dyDescent="0.25">
      <c r="A27" s="32">
        <v>7</v>
      </c>
      <c r="B27" s="32" t="s">
        <v>9</v>
      </c>
      <c r="C27" s="5">
        <f t="shared" si="6"/>
        <v>513247216.31</v>
      </c>
      <c r="D27" s="5">
        <v>0</v>
      </c>
      <c r="E27" s="29">
        <v>513247216.31</v>
      </c>
      <c r="F27" s="29">
        <v>0</v>
      </c>
      <c r="G27" s="7">
        <v>0</v>
      </c>
      <c r="H27" s="7">
        <f t="shared" si="7"/>
        <v>105579614.95999999</v>
      </c>
      <c r="I27" s="7">
        <v>0</v>
      </c>
      <c r="J27" s="29">
        <v>105579614.95999999</v>
      </c>
      <c r="K27" s="29">
        <v>0</v>
      </c>
      <c r="L27" s="5">
        <v>0</v>
      </c>
      <c r="M27" s="7">
        <f t="shared" si="8"/>
        <v>20.570908444290556</v>
      </c>
      <c r="N27" s="32" t="s">
        <v>35</v>
      </c>
    </row>
    <row r="28" spans="1:18" s="4" customFormat="1" ht="178.5" x14ac:dyDescent="0.25">
      <c r="A28" s="32">
        <v>8</v>
      </c>
      <c r="B28" s="32" t="s">
        <v>137</v>
      </c>
      <c r="C28" s="5">
        <f t="shared" si="6"/>
        <v>300000</v>
      </c>
      <c r="D28" s="5">
        <v>0</v>
      </c>
      <c r="E28" s="5">
        <v>0</v>
      </c>
      <c r="F28" s="5">
        <v>300000</v>
      </c>
      <c r="G28" s="7">
        <v>0</v>
      </c>
      <c r="H28" s="7">
        <f t="shared" si="7"/>
        <v>0</v>
      </c>
      <c r="I28" s="7">
        <v>0</v>
      </c>
      <c r="J28" s="29">
        <v>0</v>
      </c>
      <c r="K28" s="29">
        <v>0</v>
      </c>
      <c r="L28" s="5">
        <v>0</v>
      </c>
      <c r="M28" s="7">
        <f t="shared" si="8"/>
        <v>0</v>
      </c>
      <c r="N28" s="32" t="s">
        <v>98</v>
      </c>
    </row>
    <row r="29" spans="1:18" s="4" customFormat="1" ht="216.75" x14ac:dyDescent="0.25">
      <c r="A29" s="32">
        <v>9</v>
      </c>
      <c r="B29" s="32" t="s">
        <v>114</v>
      </c>
      <c r="C29" s="5">
        <f t="shared" ref="C29:C37" si="9">SUM(D29:F29)</f>
        <v>2084744.85</v>
      </c>
      <c r="D29" s="5">
        <v>0</v>
      </c>
      <c r="E29" s="5">
        <v>0</v>
      </c>
      <c r="F29" s="5">
        <v>2084744.85</v>
      </c>
      <c r="G29" s="7">
        <v>0</v>
      </c>
      <c r="H29" s="7">
        <f t="shared" ref="H29:H37" si="10">SUM(I29:L29)</f>
        <v>0</v>
      </c>
      <c r="I29" s="7">
        <v>0</v>
      </c>
      <c r="J29" s="29">
        <v>0</v>
      </c>
      <c r="K29" s="29">
        <v>0</v>
      </c>
      <c r="L29" s="5">
        <v>0</v>
      </c>
      <c r="M29" s="7">
        <f t="shared" ref="M29:M37" si="11">H29*100/C29</f>
        <v>0</v>
      </c>
      <c r="N29" s="32" t="s">
        <v>79</v>
      </c>
    </row>
    <row r="30" spans="1:18" s="4" customFormat="1" ht="165.75" x14ac:dyDescent="0.25">
      <c r="A30" s="32">
        <v>10</v>
      </c>
      <c r="B30" s="32" t="s">
        <v>115</v>
      </c>
      <c r="C30" s="5">
        <f t="shared" si="9"/>
        <v>1244504.3799999999</v>
      </c>
      <c r="D30" s="5">
        <v>0</v>
      </c>
      <c r="E30" s="5">
        <v>0</v>
      </c>
      <c r="F30" s="5">
        <v>1244504.3799999999</v>
      </c>
      <c r="G30" s="7">
        <v>0</v>
      </c>
      <c r="H30" s="7">
        <f t="shared" si="10"/>
        <v>0</v>
      </c>
      <c r="I30" s="7">
        <v>0</v>
      </c>
      <c r="J30" s="29">
        <v>0</v>
      </c>
      <c r="K30" s="29">
        <v>0</v>
      </c>
      <c r="L30" s="5">
        <v>0</v>
      </c>
      <c r="M30" s="7">
        <f t="shared" si="11"/>
        <v>0</v>
      </c>
      <c r="N30" s="32" t="s">
        <v>85</v>
      </c>
    </row>
    <row r="31" spans="1:18" s="4" customFormat="1" ht="178.5" x14ac:dyDescent="0.25">
      <c r="A31" s="32">
        <v>11</v>
      </c>
      <c r="B31" s="32" t="s">
        <v>138</v>
      </c>
      <c r="C31" s="5">
        <f t="shared" si="9"/>
        <v>1095869.98</v>
      </c>
      <c r="D31" s="5">
        <v>0</v>
      </c>
      <c r="E31" s="5">
        <v>0</v>
      </c>
      <c r="F31" s="5">
        <v>1095869.98</v>
      </c>
      <c r="G31" s="7">
        <v>0</v>
      </c>
      <c r="H31" s="7">
        <f t="shared" si="10"/>
        <v>0</v>
      </c>
      <c r="I31" s="7">
        <v>0</v>
      </c>
      <c r="J31" s="29">
        <v>0</v>
      </c>
      <c r="K31" s="29">
        <v>0</v>
      </c>
      <c r="L31" s="5">
        <v>0</v>
      </c>
      <c r="M31" s="7">
        <f t="shared" si="11"/>
        <v>0</v>
      </c>
      <c r="N31" s="32" t="s">
        <v>79</v>
      </c>
    </row>
    <row r="32" spans="1:18" s="4" customFormat="1" ht="178.5" x14ac:dyDescent="0.25">
      <c r="A32" s="32">
        <v>12</v>
      </c>
      <c r="B32" s="32" t="s">
        <v>116</v>
      </c>
      <c r="C32" s="5">
        <f t="shared" si="9"/>
        <v>3538133.1100000003</v>
      </c>
      <c r="D32" s="5">
        <v>0</v>
      </c>
      <c r="E32" s="5">
        <v>0</v>
      </c>
      <c r="F32" s="5">
        <v>3538133.1100000003</v>
      </c>
      <c r="G32" s="7">
        <v>0</v>
      </c>
      <c r="H32" s="7">
        <f t="shared" si="10"/>
        <v>0</v>
      </c>
      <c r="I32" s="7">
        <v>0</v>
      </c>
      <c r="J32" s="29">
        <v>0</v>
      </c>
      <c r="K32" s="29">
        <v>0</v>
      </c>
      <c r="L32" s="5">
        <v>0</v>
      </c>
      <c r="M32" s="7">
        <f t="shared" si="11"/>
        <v>0</v>
      </c>
      <c r="N32" s="32" t="s">
        <v>79</v>
      </c>
    </row>
    <row r="33" spans="1:16" s="4" customFormat="1" ht="242.25" x14ac:dyDescent="0.25">
      <c r="A33" s="32">
        <v>13</v>
      </c>
      <c r="B33" s="32" t="s">
        <v>117</v>
      </c>
      <c r="C33" s="5">
        <f t="shared" si="9"/>
        <v>4672275</v>
      </c>
      <c r="D33" s="5">
        <v>0</v>
      </c>
      <c r="E33" s="5">
        <v>0</v>
      </c>
      <c r="F33" s="5">
        <v>4672275</v>
      </c>
      <c r="G33" s="7">
        <v>0</v>
      </c>
      <c r="H33" s="7">
        <f t="shared" si="10"/>
        <v>0</v>
      </c>
      <c r="I33" s="7">
        <v>0</v>
      </c>
      <c r="J33" s="29">
        <v>0</v>
      </c>
      <c r="K33" s="29">
        <v>0</v>
      </c>
      <c r="L33" s="5">
        <v>0</v>
      </c>
      <c r="M33" s="7">
        <f t="shared" si="11"/>
        <v>0</v>
      </c>
      <c r="N33" s="32" t="s">
        <v>79</v>
      </c>
    </row>
    <row r="34" spans="1:16" s="4" customFormat="1" ht="165.75" x14ac:dyDescent="0.25">
      <c r="A34" s="32">
        <v>14</v>
      </c>
      <c r="B34" s="32" t="s">
        <v>139</v>
      </c>
      <c r="C34" s="5">
        <f t="shared" si="9"/>
        <v>4513432.12</v>
      </c>
      <c r="D34" s="5">
        <v>0</v>
      </c>
      <c r="E34" s="5">
        <v>0</v>
      </c>
      <c r="F34" s="5">
        <v>4513432.12</v>
      </c>
      <c r="G34" s="7">
        <v>0</v>
      </c>
      <c r="H34" s="7">
        <f t="shared" si="10"/>
        <v>0</v>
      </c>
      <c r="I34" s="7">
        <v>0</v>
      </c>
      <c r="J34" s="29">
        <v>0</v>
      </c>
      <c r="K34" s="29">
        <v>0</v>
      </c>
      <c r="L34" s="5">
        <v>0</v>
      </c>
      <c r="M34" s="7">
        <f t="shared" si="11"/>
        <v>0</v>
      </c>
      <c r="N34" s="32" t="s">
        <v>79</v>
      </c>
    </row>
    <row r="35" spans="1:16" s="4" customFormat="1" ht="153" x14ac:dyDescent="0.25">
      <c r="A35" s="32">
        <v>15</v>
      </c>
      <c r="B35" s="32" t="s">
        <v>97</v>
      </c>
      <c r="C35" s="5">
        <f t="shared" si="9"/>
        <v>2937126.51</v>
      </c>
      <c r="D35" s="5">
        <v>0</v>
      </c>
      <c r="E35" s="5">
        <v>0</v>
      </c>
      <c r="F35" s="5">
        <v>2937126.51</v>
      </c>
      <c r="G35" s="7">
        <v>0</v>
      </c>
      <c r="H35" s="7">
        <f t="shared" si="10"/>
        <v>49340.79</v>
      </c>
      <c r="I35" s="7">
        <v>0</v>
      </c>
      <c r="J35" s="29">
        <v>0</v>
      </c>
      <c r="K35" s="29">
        <v>49340.79</v>
      </c>
      <c r="L35" s="5">
        <v>0</v>
      </c>
      <c r="M35" s="7">
        <f t="shared" si="11"/>
        <v>1.6799000598717828</v>
      </c>
      <c r="N35" s="32" t="s">
        <v>79</v>
      </c>
    </row>
    <row r="36" spans="1:16" s="4" customFormat="1" ht="153" x14ac:dyDescent="0.25">
      <c r="A36" s="32">
        <v>16</v>
      </c>
      <c r="B36" s="32" t="s">
        <v>87</v>
      </c>
      <c r="C36" s="5">
        <f t="shared" si="9"/>
        <v>3430369.46</v>
      </c>
      <c r="D36" s="5">
        <v>0</v>
      </c>
      <c r="E36" s="5">
        <v>0</v>
      </c>
      <c r="F36" s="5">
        <v>3430369.46</v>
      </c>
      <c r="G36" s="7">
        <v>0</v>
      </c>
      <c r="H36" s="7">
        <f t="shared" si="10"/>
        <v>0</v>
      </c>
      <c r="I36" s="7">
        <v>0</v>
      </c>
      <c r="J36" s="29">
        <v>0</v>
      </c>
      <c r="K36" s="29">
        <v>0</v>
      </c>
      <c r="L36" s="5">
        <v>0</v>
      </c>
      <c r="M36" s="7">
        <f t="shared" si="11"/>
        <v>0</v>
      </c>
      <c r="N36" s="32" t="s">
        <v>79</v>
      </c>
    </row>
    <row r="37" spans="1:16" s="4" customFormat="1" ht="191.25" x14ac:dyDescent="0.25">
      <c r="A37" s="32">
        <v>17</v>
      </c>
      <c r="B37" s="32" t="s">
        <v>140</v>
      </c>
      <c r="C37" s="5">
        <f t="shared" si="9"/>
        <v>2241522.64</v>
      </c>
      <c r="D37" s="5">
        <v>0</v>
      </c>
      <c r="E37" s="5">
        <v>0</v>
      </c>
      <c r="F37" s="5">
        <v>2241522.64</v>
      </c>
      <c r="G37" s="7">
        <v>0</v>
      </c>
      <c r="H37" s="7">
        <f t="shared" si="10"/>
        <v>0</v>
      </c>
      <c r="I37" s="7">
        <v>0</v>
      </c>
      <c r="J37" s="29">
        <v>0</v>
      </c>
      <c r="K37" s="29">
        <v>0</v>
      </c>
      <c r="L37" s="5">
        <v>0</v>
      </c>
      <c r="M37" s="7">
        <f t="shared" si="11"/>
        <v>0</v>
      </c>
      <c r="N37" s="32" t="s">
        <v>79</v>
      </c>
    </row>
    <row r="38" spans="1:16" s="4" customFormat="1" ht="153" x14ac:dyDescent="0.25">
      <c r="A38" s="32">
        <v>18</v>
      </c>
      <c r="B38" s="32" t="s">
        <v>118</v>
      </c>
      <c r="C38" s="5">
        <f t="shared" ref="C38" si="12">SUM(D38:F38)</f>
        <v>1006575.75</v>
      </c>
      <c r="D38" s="5">
        <v>0</v>
      </c>
      <c r="E38" s="5">
        <v>0</v>
      </c>
      <c r="F38" s="5">
        <v>1006575.75</v>
      </c>
      <c r="G38" s="7">
        <v>0</v>
      </c>
      <c r="H38" s="7">
        <f t="shared" ref="H38" si="13">SUM(I38:L38)</f>
        <v>0</v>
      </c>
      <c r="I38" s="7">
        <v>0</v>
      </c>
      <c r="J38" s="29">
        <v>0</v>
      </c>
      <c r="K38" s="29">
        <v>0</v>
      </c>
      <c r="L38" s="5">
        <v>0</v>
      </c>
      <c r="M38" s="7">
        <f t="shared" ref="M38" si="14">H38*100/C38</f>
        <v>0</v>
      </c>
      <c r="N38" s="32" t="s">
        <v>79</v>
      </c>
    </row>
    <row r="39" spans="1:16" s="4" customFormat="1" ht="165.75" x14ac:dyDescent="0.25">
      <c r="A39" s="32">
        <v>19</v>
      </c>
      <c r="B39" s="32" t="s">
        <v>119</v>
      </c>
      <c r="C39" s="29">
        <f t="shared" ref="C39:C43" si="15">SUM(D39:F39)</f>
        <v>671040.42000000004</v>
      </c>
      <c r="D39" s="5">
        <v>0</v>
      </c>
      <c r="E39" s="5">
        <v>0</v>
      </c>
      <c r="F39" s="5">
        <v>671040.42000000004</v>
      </c>
      <c r="G39" s="7">
        <v>0</v>
      </c>
      <c r="H39" s="7">
        <f t="shared" ref="H39:H43" si="16">SUM(I39:L39)</f>
        <v>0</v>
      </c>
      <c r="I39" s="7">
        <v>0</v>
      </c>
      <c r="J39" s="29">
        <v>0</v>
      </c>
      <c r="K39" s="29">
        <v>0</v>
      </c>
      <c r="L39" s="5">
        <v>0</v>
      </c>
      <c r="M39" s="7">
        <f t="shared" ref="M39:M43" si="17">H39*100/C39</f>
        <v>0</v>
      </c>
      <c r="N39" s="32" t="s">
        <v>80</v>
      </c>
    </row>
    <row r="40" spans="1:16" s="4" customFormat="1" ht="178.5" x14ac:dyDescent="0.25">
      <c r="A40" s="32">
        <v>20</v>
      </c>
      <c r="B40" s="32" t="s">
        <v>120</v>
      </c>
      <c r="C40" s="5">
        <f t="shared" si="15"/>
        <v>1813336</v>
      </c>
      <c r="D40" s="5">
        <v>0</v>
      </c>
      <c r="E40" s="5">
        <v>0</v>
      </c>
      <c r="F40" s="5">
        <v>1813336</v>
      </c>
      <c r="G40" s="7">
        <v>0</v>
      </c>
      <c r="H40" s="7">
        <f t="shared" si="16"/>
        <v>0</v>
      </c>
      <c r="I40" s="7">
        <v>0</v>
      </c>
      <c r="J40" s="29">
        <v>0</v>
      </c>
      <c r="K40" s="29">
        <v>0</v>
      </c>
      <c r="L40" s="5">
        <v>0</v>
      </c>
      <c r="M40" s="7">
        <f t="shared" si="17"/>
        <v>0</v>
      </c>
      <c r="N40" s="32" t="s">
        <v>69</v>
      </c>
    </row>
    <row r="41" spans="1:16" s="4" customFormat="1" ht="114.75" x14ac:dyDescent="0.25">
      <c r="A41" s="32">
        <v>21</v>
      </c>
      <c r="B41" s="32" t="s">
        <v>141</v>
      </c>
      <c r="C41" s="5">
        <f t="shared" ref="C41" si="18">SUM(D41:F41)</f>
        <v>45239.16</v>
      </c>
      <c r="D41" s="5">
        <v>0</v>
      </c>
      <c r="E41" s="5">
        <v>0</v>
      </c>
      <c r="F41" s="5">
        <v>45239.16</v>
      </c>
      <c r="G41" s="7">
        <v>0</v>
      </c>
      <c r="H41" s="7">
        <f t="shared" ref="H41" si="19">SUM(I41:L41)</f>
        <v>0</v>
      </c>
      <c r="I41" s="7">
        <v>0</v>
      </c>
      <c r="J41" s="29">
        <v>0</v>
      </c>
      <c r="K41" s="29">
        <v>0</v>
      </c>
      <c r="L41" s="5">
        <v>0</v>
      </c>
      <c r="M41" s="7">
        <f t="shared" ref="M41" si="20">H41*100/C41</f>
        <v>0</v>
      </c>
      <c r="N41" s="32" t="s">
        <v>69</v>
      </c>
    </row>
    <row r="42" spans="1:16" s="4" customFormat="1" ht="137.25" customHeight="1" x14ac:dyDescent="0.25">
      <c r="A42" s="32">
        <v>22</v>
      </c>
      <c r="B42" s="32" t="s">
        <v>121</v>
      </c>
      <c r="C42" s="5">
        <f t="shared" ref="C42" si="21">SUM(D42:F42)</f>
        <v>191600</v>
      </c>
      <c r="D42" s="5">
        <v>0</v>
      </c>
      <c r="E42" s="5">
        <v>0</v>
      </c>
      <c r="F42" s="5">
        <v>191600</v>
      </c>
      <c r="G42" s="7">
        <v>0</v>
      </c>
      <c r="H42" s="7">
        <f t="shared" ref="H42" si="22">SUM(I42:L42)</f>
        <v>0</v>
      </c>
      <c r="I42" s="7">
        <v>0</v>
      </c>
      <c r="J42" s="29">
        <v>0</v>
      </c>
      <c r="K42" s="29">
        <v>0</v>
      </c>
      <c r="L42" s="5">
        <v>0</v>
      </c>
      <c r="M42" s="7">
        <f t="shared" ref="M42" si="23">H42*100/C42</f>
        <v>0</v>
      </c>
      <c r="N42" s="32" t="s">
        <v>70</v>
      </c>
    </row>
    <row r="43" spans="1:16" s="4" customFormat="1" ht="165.75" x14ac:dyDescent="0.25">
      <c r="A43" s="32">
        <v>23</v>
      </c>
      <c r="B43" s="32" t="s">
        <v>122</v>
      </c>
      <c r="C43" s="5">
        <f t="shared" si="15"/>
        <v>190330.62</v>
      </c>
      <c r="D43" s="5">
        <v>0</v>
      </c>
      <c r="E43" s="5">
        <v>0</v>
      </c>
      <c r="F43" s="5">
        <v>190330.62</v>
      </c>
      <c r="G43" s="7">
        <v>0</v>
      </c>
      <c r="H43" s="7">
        <f t="shared" si="16"/>
        <v>0</v>
      </c>
      <c r="I43" s="7">
        <v>0</v>
      </c>
      <c r="J43" s="29">
        <v>0</v>
      </c>
      <c r="K43" s="29">
        <v>0</v>
      </c>
      <c r="L43" s="5">
        <v>0</v>
      </c>
      <c r="M43" s="7">
        <f t="shared" si="17"/>
        <v>0</v>
      </c>
      <c r="N43" s="32" t="s">
        <v>70</v>
      </c>
    </row>
    <row r="44" spans="1:16" s="4" customFormat="1" ht="89.25" x14ac:dyDescent="0.25">
      <c r="A44" s="32">
        <v>24</v>
      </c>
      <c r="B44" s="32" t="s">
        <v>11</v>
      </c>
      <c r="C44" s="5">
        <f t="shared" si="6"/>
        <v>23436</v>
      </c>
      <c r="D44" s="5">
        <v>0</v>
      </c>
      <c r="E44" s="5">
        <v>0</v>
      </c>
      <c r="F44" s="5">
        <v>23436</v>
      </c>
      <c r="G44" s="7">
        <v>0</v>
      </c>
      <c r="H44" s="7">
        <f t="shared" si="7"/>
        <v>1953</v>
      </c>
      <c r="I44" s="7">
        <v>0</v>
      </c>
      <c r="J44" s="29">
        <v>0</v>
      </c>
      <c r="K44" s="29">
        <v>1953</v>
      </c>
      <c r="L44" s="5">
        <v>0</v>
      </c>
      <c r="M44" s="7">
        <f t="shared" si="8"/>
        <v>8.3333333333333339</v>
      </c>
      <c r="N44" s="32" t="s">
        <v>12</v>
      </c>
    </row>
    <row r="45" spans="1:16" s="4" customFormat="1" ht="178.5" x14ac:dyDescent="0.25">
      <c r="A45" s="32">
        <v>25</v>
      </c>
      <c r="B45" s="32" t="s">
        <v>99</v>
      </c>
      <c r="C45" s="5">
        <f t="shared" ref="C45" si="24">SUM(D45:F45)</f>
        <v>3425562.64</v>
      </c>
      <c r="D45" s="5">
        <v>0</v>
      </c>
      <c r="E45" s="5">
        <v>3425562.64</v>
      </c>
      <c r="F45" s="5">
        <v>0</v>
      </c>
      <c r="G45" s="7">
        <v>0</v>
      </c>
      <c r="H45" s="7">
        <f t="shared" ref="H45" si="25">SUM(I45:L45)</f>
        <v>376264.49</v>
      </c>
      <c r="I45" s="7">
        <v>0</v>
      </c>
      <c r="J45" s="29">
        <v>376264.49</v>
      </c>
      <c r="K45" s="29">
        <v>0</v>
      </c>
      <c r="L45" s="5">
        <v>0</v>
      </c>
      <c r="M45" s="7">
        <f t="shared" ref="M45" si="26">H45*100/C45</f>
        <v>10.984020131653468</v>
      </c>
      <c r="N45" s="32" t="s">
        <v>81</v>
      </c>
    </row>
    <row r="46" spans="1:16" s="4" customFormat="1" ht="38.25" x14ac:dyDescent="0.25">
      <c r="A46" s="32">
        <v>26</v>
      </c>
      <c r="B46" s="32" t="s">
        <v>13</v>
      </c>
      <c r="C46" s="5">
        <f t="shared" si="6"/>
        <v>2113633.5</v>
      </c>
      <c r="D46" s="5">
        <v>0</v>
      </c>
      <c r="E46" s="5">
        <v>2113633.5</v>
      </c>
      <c r="F46" s="5">
        <v>0</v>
      </c>
      <c r="G46" s="7">
        <v>0</v>
      </c>
      <c r="H46" s="7">
        <f t="shared" si="7"/>
        <v>6538</v>
      </c>
      <c r="I46" s="7">
        <v>0</v>
      </c>
      <c r="J46" s="29">
        <v>6538</v>
      </c>
      <c r="K46" s="29">
        <v>0</v>
      </c>
      <c r="L46" s="5">
        <v>0</v>
      </c>
      <c r="M46" s="7">
        <f t="shared" si="8"/>
        <v>0.30932515026848317</v>
      </c>
      <c r="N46" s="32" t="s">
        <v>36</v>
      </c>
    </row>
    <row r="47" spans="1:16" s="4" customFormat="1" ht="114.75" x14ac:dyDescent="0.25">
      <c r="A47" s="32">
        <v>27</v>
      </c>
      <c r="B47" s="32" t="s">
        <v>14</v>
      </c>
      <c r="C47" s="5">
        <f t="shared" si="6"/>
        <v>2711655.18</v>
      </c>
      <c r="D47" s="5">
        <v>0</v>
      </c>
      <c r="E47" s="5">
        <v>2711655.18</v>
      </c>
      <c r="F47" s="5">
        <v>0</v>
      </c>
      <c r="G47" s="7">
        <v>0</v>
      </c>
      <c r="H47" s="7">
        <f t="shared" si="7"/>
        <v>387314.07</v>
      </c>
      <c r="I47" s="7">
        <v>0</v>
      </c>
      <c r="J47" s="29">
        <v>387314.07</v>
      </c>
      <c r="K47" s="29">
        <v>0</v>
      </c>
      <c r="L47" s="5">
        <v>0</v>
      </c>
      <c r="M47" s="7">
        <f t="shared" si="8"/>
        <v>14.28330832240993</v>
      </c>
      <c r="N47" s="32" t="s">
        <v>37</v>
      </c>
    </row>
    <row r="48" spans="1:16" s="4" customFormat="1" x14ac:dyDescent="0.25">
      <c r="A48" s="40" t="s">
        <v>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2"/>
      <c r="P48" s="38"/>
    </row>
    <row r="49" spans="1:16" s="4" customFormat="1" ht="51" x14ac:dyDescent="0.25">
      <c r="A49" s="32">
        <v>28</v>
      </c>
      <c r="B49" s="32" t="s">
        <v>7</v>
      </c>
      <c r="C49" s="5">
        <f>SUM(D49:G49)</f>
        <v>107242060</v>
      </c>
      <c r="D49" s="5">
        <v>0</v>
      </c>
      <c r="E49" s="5">
        <v>0</v>
      </c>
      <c r="F49" s="5">
        <v>107242060</v>
      </c>
      <c r="G49" s="7">
        <v>0</v>
      </c>
      <c r="H49" s="7">
        <f t="shared" ref="H49:H77" si="27">SUM(I49:L49)</f>
        <v>30841535.5</v>
      </c>
      <c r="I49" s="7">
        <v>0</v>
      </c>
      <c r="J49" s="29">
        <v>0</v>
      </c>
      <c r="K49" s="29">
        <f>28537140.18+2304395.32</f>
        <v>30841535.5</v>
      </c>
      <c r="L49" s="5">
        <v>0</v>
      </c>
      <c r="M49" s="7">
        <f t="shared" ref="M49:M78" si="28">H49*100/C49</f>
        <v>28.758805547002734</v>
      </c>
      <c r="N49" s="32" t="s">
        <v>8</v>
      </c>
    </row>
    <row r="50" spans="1:16" s="4" customFormat="1" ht="267.75" customHeight="1" x14ac:dyDescent="0.25">
      <c r="A50" s="32">
        <v>29</v>
      </c>
      <c r="B50" s="32" t="s">
        <v>9</v>
      </c>
      <c r="C50" s="5">
        <f t="shared" ref="C50:C77" si="29">SUM(D50:G50)</f>
        <v>746016446.74000001</v>
      </c>
      <c r="D50" s="5">
        <v>0</v>
      </c>
      <c r="E50" s="30">
        <v>746016446.74000001</v>
      </c>
      <c r="F50" s="37">
        <v>0</v>
      </c>
      <c r="G50" s="7">
        <v>0</v>
      </c>
      <c r="H50" s="7">
        <f t="shared" si="27"/>
        <v>146698032.78999999</v>
      </c>
      <c r="I50" s="7">
        <v>0</v>
      </c>
      <c r="J50" s="29">
        <v>146698032.78999999</v>
      </c>
      <c r="K50" s="29">
        <v>0</v>
      </c>
      <c r="L50" s="5">
        <v>0</v>
      </c>
      <c r="M50" s="7">
        <f t="shared" si="28"/>
        <v>19.664182127760366</v>
      </c>
      <c r="N50" s="32" t="s">
        <v>38</v>
      </c>
    </row>
    <row r="51" spans="1:16" s="4" customFormat="1" ht="269.25" customHeight="1" x14ac:dyDescent="0.25">
      <c r="A51" s="32">
        <v>30</v>
      </c>
      <c r="B51" s="32" t="s">
        <v>9</v>
      </c>
      <c r="C51" s="5">
        <f t="shared" si="29"/>
        <v>41039681.119999997</v>
      </c>
      <c r="D51" s="5">
        <v>0</v>
      </c>
      <c r="E51" s="5">
        <v>41039681.119999997</v>
      </c>
      <c r="F51" s="5">
        <v>0</v>
      </c>
      <c r="G51" s="7">
        <v>0</v>
      </c>
      <c r="H51" s="7">
        <f t="shared" si="27"/>
        <v>1928030.42</v>
      </c>
      <c r="I51" s="7">
        <v>0</v>
      </c>
      <c r="J51" s="29">
        <v>1928030.42</v>
      </c>
      <c r="K51" s="29">
        <v>0</v>
      </c>
      <c r="L51" s="5">
        <v>0</v>
      </c>
      <c r="M51" s="7">
        <f t="shared" si="28"/>
        <v>4.6979663764015136</v>
      </c>
      <c r="N51" s="32" t="s">
        <v>38</v>
      </c>
    </row>
    <row r="52" spans="1:16" s="4" customFormat="1" ht="318.75" x14ac:dyDescent="0.25">
      <c r="A52" s="32">
        <v>31</v>
      </c>
      <c r="B52" s="32" t="s">
        <v>123</v>
      </c>
      <c r="C52" s="5">
        <f t="shared" si="29"/>
        <v>2753861.95</v>
      </c>
      <c r="D52" s="5">
        <v>0</v>
      </c>
      <c r="E52" s="5">
        <v>0</v>
      </c>
      <c r="F52" s="29">
        <v>2753861.95</v>
      </c>
      <c r="G52" s="30">
        <v>0</v>
      </c>
      <c r="H52" s="7">
        <f t="shared" si="27"/>
        <v>0</v>
      </c>
      <c r="I52" s="7">
        <v>0</v>
      </c>
      <c r="J52" s="29">
        <v>0</v>
      </c>
      <c r="K52" s="29">
        <v>0</v>
      </c>
      <c r="L52" s="5">
        <v>0</v>
      </c>
      <c r="M52" s="7">
        <f t="shared" si="28"/>
        <v>0</v>
      </c>
      <c r="N52" s="32" t="s">
        <v>100</v>
      </c>
    </row>
    <row r="53" spans="1:16" s="4" customFormat="1" ht="229.5" x14ac:dyDescent="0.25">
      <c r="A53" s="32">
        <v>32</v>
      </c>
      <c r="B53" s="32" t="s">
        <v>124</v>
      </c>
      <c r="C53" s="5">
        <f t="shared" ref="C53:C65" si="30">SUM(D53:G53)</f>
        <v>12353352.680000002</v>
      </c>
      <c r="D53" s="5">
        <v>0</v>
      </c>
      <c r="E53" s="5">
        <v>0</v>
      </c>
      <c r="F53" s="5">
        <v>12353352.680000002</v>
      </c>
      <c r="G53" s="7">
        <v>0</v>
      </c>
      <c r="H53" s="7">
        <f t="shared" ref="H53:H65" si="31">SUM(I53:L53)</f>
        <v>0</v>
      </c>
      <c r="I53" s="7">
        <v>0</v>
      </c>
      <c r="J53" s="29">
        <v>0</v>
      </c>
      <c r="K53" s="29">
        <v>0</v>
      </c>
      <c r="L53" s="5">
        <v>0</v>
      </c>
      <c r="M53" s="7">
        <f t="shared" ref="M53:M65" si="32">H53*100/C53</f>
        <v>0</v>
      </c>
      <c r="N53" s="32" t="s">
        <v>82</v>
      </c>
      <c r="P53" s="38"/>
    </row>
    <row r="54" spans="1:16" s="4" customFormat="1" ht="293.25" x14ac:dyDescent="0.25">
      <c r="A54" s="32">
        <v>33</v>
      </c>
      <c r="B54" s="32" t="s">
        <v>142</v>
      </c>
      <c r="C54" s="5">
        <f t="shared" si="30"/>
        <v>2222188.35</v>
      </c>
      <c r="D54" s="5">
        <v>0</v>
      </c>
      <c r="E54" s="5">
        <v>0</v>
      </c>
      <c r="F54" s="5">
        <v>2222188.35</v>
      </c>
      <c r="G54" s="7">
        <v>0</v>
      </c>
      <c r="H54" s="7">
        <f t="shared" si="31"/>
        <v>0</v>
      </c>
      <c r="I54" s="7">
        <v>0</v>
      </c>
      <c r="J54" s="29">
        <v>0</v>
      </c>
      <c r="K54" s="29">
        <v>0</v>
      </c>
      <c r="L54" s="5">
        <v>0</v>
      </c>
      <c r="M54" s="7">
        <f t="shared" si="32"/>
        <v>0</v>
      </c>
      <c r="N54" s="32" t="s">
        <v>82</v>
      </c>
    </row>
    <row r="55" spans="1:16" s="4" customFormat="1" ht="331.5" x14ac:dyDescent="0.25">
      <c r="A55" s="32">
        <v>34</v>
      </c>
      <c r="B55" s="32" t="s">
        <v>125</v>
      </c>
      <c r="C55" s="5">
        <f t="shared" si="30"/>
        <v>13140329.699999999</v>
      </c>
      <c r="D55" s="5">
        <v>0</v>
      </c>
      <c r="E55" s="5">
        <v>0</v>
      </c>
      <c r="F55" s="5">
        <v>13140329.699999999</v>
      </c>
      <c r="G55" s="7">
        <v>0</v>
      </c>
      <c r="H55" s="7">
        <f t="shared" si="31"/>
        <v>0</v>
      </c>
      <c r="I55" s="7">
        <v>0</v>
      </c>
      <c r="J55" s="29">
        <v>0</v>
      </c>
      <c r="K55" s="29">
        <v>0</v>
      </c>
      <c r="L55" s="5">
        <v>0</v>
      </c>
      <c r="M55" s="7">
        <f t="shared" si="32"/>
        <v>0</v>
      </c>
      <c r="N55" s="32" t="s">
        <v>82</v>
      </c>
    </row>
    <row r="56" spans="1:16" s="4" customFormat="1" ht="318.75" x14ac:dyDescent="0.25">
      <c r="A56" s="32">
        <v>35</v>
      </c>
      <c r="B56" s="32" t="s">
        <v>126</v>
      </c>
      <c r="C56" s="5">
        <f t="shared" si="30"/>
        <v>2500000</v>
      </c>
      <c r="D56" s="5">
        <v>0</v>
      </c>
      <c r="E56" s="5">
        <v>0</v>
      </c>
      <c r="F56" s="5">
        <v>2500000</v>
      </c>
      <c r="G56" s="7">
        <v>0</v>
      </c>
      <c r="H56" s="7">
        <f t="shared" si="31"/>
        <v>0</v>
      </c>
      <c r="I56" s="7">
        <v>0</v>
      </c>
      <c r="J56" s="29">
        <v>0</v>
      </c>
      <c r="K56" s="29">
        <v>0</v>
      </c>
      <c r="L56" s="5">
        <v>0</v>
      </c>
      <c r="M56" s="7">
        <f t="shared" si="32"/>
        <v>0</v>
      </c>
      <c r="N56" s="32" t="s">
        <v>82</v>
      </c>
    </row>
    <row r="57" spans="1:16" s="4" customFormat="1" ht="318.75" x14ac:dyDescent="0.25">
      <c r="A57" s="32">
        <v>36</v>
      </c>
      <c r="B57" s="32" t="s">
        <v>127</v>
      </c>
      <c r="C57" s="5">
        <f t="shared" si="30"/>
        <v>9831101.4600000009</v>
      </c>
      <c r="D57" s="5">
        <v>0</v>
      </c>
      <c r="E57" s="5">
        <v>0</v>
      </c>
      <c r="F57" s="5">
        <v>9831101.4600000009</v>
      </c>
      <c r="G57" s="7">
        <v>0</v>
      </c>
      <c r="H57" s="7">
        <f t="shared" si="31"/>
        <v>0</v>
      </c>
      <c r="I57" s="7">
        <v>0</v>
      </c>
      <c r="J57" s="29">
        <v>0</v>
      </c>
      <c r="K57" s="29">
        <v>0</v>
      </c>
      <c r="L57" s="5">
        <v>0</v>
      </c>
      <c r="M57" s="7">
        <f t="shared" si="32"/>
        <v>0</v>
      </c>
      <c r="N57" s="32" t="s">
        <v>82</v>
      </c>
    </row>
    <row r="58" spans="1:16" s="4" customFormat="1" ht="229.5" x14ac:dyDescent="0.25">
      <c r="A58" s="32">
        <v>37</v>
      </c>
      <c r="B58" s="32" t="s">
        <v>128</v>
      </c>
      <c r="C58" s="5">
        <f t="shared" si="30"/>
        <v>7113310.4000000004</v>
      </c>
      <c r="D58" s="5">
        <v>0</v>
      </c>
      <c r="E58" s="5">
        <v>0</v>
      </c>
      <c r="F58" s="5">
        <v>7113310.4000000004</v>
      </c>
      <c r="G58" s="7">
        <v>0</v>
      </c>
      <c r="H58" s="7">
        <f t="shared" si="31"/>
        <v>0</v>
      </c>
      <c r="I58" s="7">
        <v>0</v>
      </c>
      <c r="J58" s="29">
        <v>0</v>
      </c>
      <c r="K58" s="29">
        <v>0</v>
      </c>
      <c r="L58" s="5">
        <v>0</v>
      </c>
      <c r="M58" s="7">
        <f t="shared" si="32"/>
        <v>0</v>
      </c>
      <c r="N58" s="32" t="s">
        <v>82</v>
      </c>
    </row>
    <row r="59" spans="1:16" s="4" customFormat="1" ht="204" x14ac:dyDescent="0.25">
      <c r="A59" s="32">
        <v>38</v>
      </c>
      <c r="B59" s="32" t="s">
        <v>129</v>
      </c>
      <c r="C59" s="5">
        <f t="shared" si="30"/>
        <v>327560.71999999997</v>
      </c>
      <c r="D59" s="5">
        <v>0</v>
      </c>
      <c r="E59" s="5">
        <v>0</v>
      </c>
      <c r="F59" s="5">
        <v>327560.71999999997</v>
      </c>
      <c r="G59" s="7">
        <v>0</v>
      </c>
      <c r="H59" s="7">
        <f t="shared" si="31"/>
        <v>0</v>
      </c>
      <c r="I59" s="7">
        <v>0</v>
      </c>
      <c r="J59" s="29">
        <v>0</v>
      </c>
      <c r="K59" s="29">
        <v>0</v>
      </c>
      <c r="L59" s="5">
        <v>0</v>
      </c>
      <c r="M59" s="7">
        <f t="shared" si="32"/>
        <v>0</v>
      </c>
      <c r="N59" s="32" t="s">
        <v>86</v>
      </c>
    </row>
    <row r="60" spans="1:16" s="4" customFormat="1" ht="216.75" x14ac:dyDescent="0.25">
      <c r="A60" s="32">
        <v>39</v>
      </c>
      <c r="B60" s="32" t="s">
        <v>130</v>
      </c>
      <c r="C60" s="5">
        <f t="shared" si="30"/>
        <v>7272600.6799999997</v>
      </c>
      <c r="D60" s="5">
        <v>0</v>
      </c>
      <c r="E60" s="5">
        <v>0</v>
      </c>
      <c r="F60" s="5">
        <v>7272600.6799999997</v>
      </c>
      <c r="G60" s="7">
        <v>0</v>
      </c>
      <c r="H60" s="7">
        <f t="shared" si="31"/>
        <v>0</v>
      </c>
      <c r="I60" s="7">
        <v>0</v>
      </c>
      <c r="J60" s="29">
        <v>0</v>
      </c>
      <c r="K60" s="29">
        <v>0</v>
      </c>
      <c r="L60" s="5">
        <v>0</v>
      </c>
      <c r="M60" s="7">
        <f t="shared" si="32"/>
        <v>0</v>
      </c>
      <c r="N60" s="32" t="s">
        <v>83</v>
      </c>
    </row>
    <row r="61" spans="1:16" s="4" customFormat="1" ht="204" x14ac:dyDescent="0.25">
      <c r="A61" s="32">
        <v>40</v>
      </c>
      <c r="B61" s="32" t="s">
        <v>131</v>
      </c>
      <c r="C61" s="5">
        <f t="shared" si="30"/>
        <v>3407038.75</v>
      </c>
      <c r="D61" s="5">
        <v>0</v>
      </c>
      <c r="E61" s="5">
        <v>0</v>
      </c>
      <c r="F61" s="30">
        <v>3407038.75</v>
      </c>
      <c r="G61" s="30">
        <v>0</v>
      </c>
      <c r="H61" s="7">
        <f t="shared" si="31"/>
        <v>0</v>
      </c>
      <c r="I61" s="7">
        <v>0</v>
      </c>
      <c r="J61" s="29">
        <v>0</v>
      </c>
      <c r="K61" s="30">
        <v>0</v>
      </c>
      <c r="L61" s="30">
        <v>0</v>
      </c>
      <c r="M61" s="7">
        <f t="shared" si="32"/>
        <v>0</v>
      </c>
      <c r="N61" s="32" t="s">
        <v>69</v>
      </c>
    </row>
    <row r="62" spans="1:16" s="4" customFormat="1" ht="140.25" x14ac:dyDescent="0.25">
      <c r="A62" s="32">
        <v>41</v>
      </c>
      <c r="B62" s="32" t="s">
        <v>111</v>
      </c>
      <c r="C62" s="5">
        <f t="shared" si="30"/>
        <v>608885.35</v>
      </c>
      <c r="D62" s="5">
        <v>0</v>
      </c>
      <c r="E62" s="5">
        <v>0</v>
      </c>
      <c r="F62" s="5">
        <v>608885.35</v>
      </c>
      <c r="G62" s="7">
        <v>0</v>
      </c>
      <c r="H62" s="7">
        <f t="shared" si="31"/>
        <v>0</v>
      </c>
      <c r="I62" s="7">
        <v>0</v>
      </c>
      <c r="J62" s="29">
        <v>0</v>
      </c>
      <c r="K62" s="29">
        <v>0</v>
      </c>
      <c r="L62" s="5">
        <v>0</v>
      </c>
      <c r="M62" s="7">
        <f t="shared" si="32"/>
        <v>0</v>
      </c>
      <c r="N62" s="32" t="s">
        <v>69</v>
      </c>
    </row>
    <row r="63" spans="1:16" s="4" customFormat="1" ht="191.25" x14ac:dyDescent="0.25">
      <c r="A63" s="32">
        <v>42</v>
      </c>
      <c r="B63" s="32" t="s">
        <v>143</v>
      </c>
      <c r="C63" s="5">
        <f t="shared" si="30"/>
        <v>3000000</v>
      </c>
      <c r="D63" s="5">
        <v>0</v>
      </c>
      <c r="E63" s="5">
        <v>0</v>
      </c>
      <c r="F63" s="5">
        <v>3000000</v>
      </c>
      <c r="G63" s="7">
        <v>0</v>
      </c>
      <c r="H63" s="7">
        <f t="shared" si="31"/>
        <v>0</v>
      </c>
      <c r="I63" s="7">
        <v>0</v>
      </c>
      <c r="J63" s="29">
        <v>0</v>
      </c>
      <c r="K63" s="29">
        <v>0</v>
      </c>
      <c r="L63" s="5">
        <v>0</v>
      </c>
      <c r="M63" s="7">
        <f t="shared" si="32"/>
        <v>0</v>
      </c>
      <c r="N63" s="32" t="s">
        <v>84</v>
      </c>
    </row>
    <row r="64" spans="1:16" s="4" customFormat="1" ht="357" x14ac:dyDescent="0.25">
      <c r="A64" s="32">
        <v>43</v>
      </c>
      <c r="B64" s="32" t="s">
        <v>132</v>
      </c>
      <c r="C64" s="5">
        <f t="shared" si="30"/>
        <v>6875032.8399999999</v>
      </c>
      <c r="D64" s="5">
        <v>0</v>
      </c>
      <c r="E64" s="5">
        <v>0</v>
      </c>
      <c r="F64" s="5">
        <v>6875032.8399999999</v>
      </c>
      <c r="G64" s="7">
        <v>0</v>
      </c>
      <c r="H64" s="7">
        <f t="shared" si="31"/>
        <v>0</v>
      </c>
      <c r="I64" s="7">
        <v>0</v>
      </c>
      <c r="J64" s="29">
        <v>0</v>
      </c>
      <c r="K64" s="29">
        <v>0</v>
      </c>
      <c r="L64" s="5">
        <v>0</v>
      </c>
      <c r="M64" s="7">
        <f t="shared" si="32"/>
        <v>0</v>
      </c>
      <c r="N64" s="32" t="s">
        <v>70</v>
      </c>
    </row>
    <row r="65" spans="1:14" s="4" customFormat="1" ht="127.5" x14ac:dyDescent="0.25">
      <c r="A65" s="32">
        <v>44</v>
      </c>
      <c r="B65" s="32" t="s">
        <v>88</v>
      </c>
      <c r="C65" s="5">
        <f t="shared" si="30"/>
        <v>253173.59</v>
      </c>
      <c r="D65" s="5">
        <v>0</v>
      </c>
      <c r="E65" s="5">
        <v>0</v>
      </c>
      <c r="F65" s="5">
        <v>253173.59</v>
      </c>
      <c r="G65" s="7">
        <v>0</v>
      </c>
      <c r="H65" s="7">
        <f t="shared" si="31"/>
        <v>0</v>
      </c>
      <c r="I65" s="7">
        <v>0</v>
      </c>
      <c r="J65" s="29">
        <v>0</v>
      </c>
      <c r="K65" s="29">
        <v>0</v>
      </c>
      <c r="L65" s="5">
        <v>0</v>
      </c>
      <c r="M65" s="7">
        <f t="shared" si="32"/>
        <v>0</v>
      </c>
      <c r="N65" s="32" t="s">
        <v>71</v>
      </c>
    </row>
    <row r="66" spans="1:14" s="4" customFormat="1" ht="204" x14ac:dyDescent="0.25">
      <c r="A66" s="32">
        <v>45</v>
      </c>
      <c r="B66" s="32" t="s">
        <v>144</v>
      </c>
      <c r="C66" s="5">
        <f t="shared" si="29"/>
        <v>2961157.88</v>
      </c>
      <c r="D66" s="5">
        <v>0</v>
      </c>
      <c r="E66" s="30">
        <v>2714493.42</v>
      </c>
      <c r="F66" s="30">
        <v>246664.46</v>
      </c>
      <c r="G66" s="7">
        <v>0</v>
      </c>
      <c r="H66" s="7">
        <f t="shared" ref="H66" si="33">SUM(I66:L66)</f>
        <v>0</v>
      </c>
      <c r="I66" s="7">
        <v>0</v>
      </c>
      <c r="J66" s="12">
        <v>0</v>
      </c>
      <c r="K66" s="12">
        <v>0</v>
      </c>
      <c r="L66" s="5">
        <v>0</v>
      </c>
      <c r="M66" s="7">
        <f t="shared" ref="M66" si="34">H66*100/C66</f>
        <v>0</v>
      </c>
      <c r="N66" s="32" t="s">
        <v>10</v>
      </c>
    </row>
    <row r="67" spans="1:14" s="4" customFormat="1" ht="76.5" x14ac:dyDescent="0.25">
      <c r="A67" s="32">
        <v>46</v>
      </c>
      <c r="B67" s="32" t="s">
        <v>15</v>
      </c>
      <c r="C67" s="5">
        <f t="shared" si="29"/>
        <v>2429950</v>
      </c>
      <c r="D67" s="5">
        <v>0</v>
      </c>
      <c r="E67" s="5">
        <v>0</v>
      </c>
      <c r="F67" s="5">
        <v>2429950</v>
      </c>
      <c r="G67" s="7">
        <v>0</v>
      </c>
      <c r="H67" s="7">
        <f t="shared" si="27"/>
        <v>844133.85</v>
      </c>
      <c r="I67" s="7">
        <v>0</v>
      </c>
      <c r="J67" s="29">
        <v>0</v>
      </c>
      <c r="K67" s="29">
        <v>844133.85</v>
      </c>
      <c r="L67" s="5">
        <v>0</v>
      </c>
      <c r="M67" s="7">
        <f t="shared" si="28"/>
        <v>34.738733307269698</v>
      </c>
      <c r="N67" s="32" t="s">
        <v>39</v>
      </c>
    </row>
    <row r="68" spans="1:14" s="4" customFormat="1" ht="255.75" customHeight="1" x14ac:dyDescent="0.25">
      <c r="A68" s="32">
        <v>47</v>
      </c>
      <c r="B68" s="32" t="s">
        <v>72</v>
      </c>
      <c r="C68" s="5">
        <f t="shared" si="29"/>
        <v>5199000</v>
      </c>
      <c r="D68" s="5">
        <v>0</v>
      </c>
      <c r="E68" s="5">
        <v>0</v>
      </c>
      <c r="F68" s="5">
        <v>5199000</v>
      </c>
      <c r="G68" s="7">
        <v>0</v>
      </c>
      <c r="H68" s="7">
        <f t="shared" si="27"/>
        <v>1247085.48</v>
      </c>
      <c r="I68" s="7">
        <v>0</v>
      </c>
      <c r="J68" s="29">
        <v>0</v>
      </c>
      <c r="K68" s="29">
        <v>1247085.48</v>
      </c>
      <c r="L68" s="5">
        <v>0</v>
      </c>
      <c r="M68" s="7">
        <f t="shared" si="28"/>
        <v>23.987025966532027</v>
      </c>
      <c r="N68" s="32" t="s">
        <v>73</v>
      </c>
    </row>
    <row r="69" spans="1:14" s="4" customFormat="1" ht="102" x14ac:dyDescent="0.25">
      <c r="A69" s="32">
        <v>48</v>
      </c>
      <c r="B69" s="32" t="s">
        <v>101</v>
      </c>
      <c r="C69" s="5">
        <f>SUM(D69:G69)</f>
        <v>13208100</v>
      </c>
      <c r="D69" s="5">
        <v>0</v>
      </c>
      <c r="E69" s="5">
        <v>0</v>
      </c>
      <c r="F69" s="5">
        <v>13208100</v>
      </c>
      <c r="G69" s="7">
        <v>0</v>
      </c>
      <c r="H69" s="7">
        <f t="shared" si="27"/>
        <v>3348167.7</v>
      </c>
      <c r="I69" s="7">
        <v>0</v>
      </c>
      <c r="J69" s="29">
        <v>0</v>
      </c>
      <c r="K69" s="29">
        <v>3348167.7</v>
      </c>
      <c r="L69" s="5">
        <v>0</v>
      </c>
      <c r="M69" s="7">
        <f t="shared" si="28"/>
        <v>25.34935153428578</v>
      </c>
      <c r="N69" s="32" t="s">
        <v>39</v>
      </c>
    </row>
    <row r="70" spans="1:14" s="4" customFormat="1" ht="89.25" x14ac:dyDescent="0.25">
      <c r="A70" s="32">
        <v>49</v>
      </c>
      <c r="B70" s="32" t="s">
        <v>102</v>
      </c>
      <c r="C70" s="5">
        <f t="shared" ref="C70" si="35">SUM(D70:G70)</f>
        <v>4880400</v>
      </c>
      <c r="D70" s="5">
        <v>0</v>
      </c>
      <c r="E70" s="5">
        <v>0</v>
      </c>
      <c r="F70" s="5">
        <v>4880400</v>
      </c>
      <c r="G70" s="7">
        <v>0</v>
      </c>
      <c r="H70" s="7">
        <f t="shared" ref="H70" si="36">SUM(I70:L70)</f>
        <v>1311762.6399999999</v>
      </c>
      <c r="I70" s="7">
        <v>0</v>
      </c>
      <c r="J70" s="29">
        <v>0</v>
      </c>
      <c r="K70" s="29">
        <v>1311762.6399999999</v>
      </c>
      <c r="L70" s="5">
        <v>0</v>
      </c>
      <c r="M70" s="7">
        <f t="shared" ref="M70" si="37">H70*100/C70</f>
        <v>26.878178837800178</v>
      </c>
      <c r="N70" s="32" t="s">
        <v>39</v>
      </c>
    </row>
    <row r="71" spans="1:14" s="4" customFormat="1" ht="89.25" x14ac:dyDescent="0.25">
      <c r="A71" s="32">
        <v>50</v>
      </c>
      <c r="B71" s="32" t="s">
        <v>11</v>
      </c>
      <c r="C71" s="5">
        <f t="shared" si="29"/>
        <v>531300</v>
      </c>
      <c r="D71" s="5">
        <v>0</v>
      </c>
      <c r="E71" s="5">
        <v>0</v>
      </c>
      <c r="F71" s="5">
        <v>531300</v>
      </c>
      <c r="G71" s="7">
        <v>0</v>
      </c>
      <c r="H71" s="7">
        <f t="shared" si="27"/>
        <v>74211.600000000006</v>
      </c>
      <c r="I71" s="7">
        <v>0</v>
      </c>
      <c r="J71" s="29">
        <v>0</v>
      </c>
      <c r="K71" s="29">
        <v>74211.600000000006</v>
      </c>
      <c r="L71" s="5">
        <v>0</v>
      </c>
      <c r="M71" s="7">
        <f t="shared" si="28"/>
        <v>13.967927724449465</v>
      </c>
      <c r="N71" s="32" t="s">
        <v>12</v>
      </c>
    </row>
    <row r="72" spans="1:14" s="4" customFormat="1" ht="76.5" x14ac:dyDescent="0.25">
      <c r="A72" s="32">
        <v>51</v>
      </c>
      <c r="B72" s="32" t="s">
        <v>17</v>
      </c>
      <c r="C72" s="5">
        <f t="shared" si="29"/>
        <v>237573.71</v>
      </c>
      <c r="D72" s="5">
        <v>0</v>
      </c>
      <c r="E72" s="5">
        <v>237573.71</v>
      </c>
      <c r="F72" s="5">
        <v>0</v>
      </c>
      <c r="G72" s="7">
        <v>0</v>
      </c>
      <c r="H72" s="7">
        <f t="shared" si="27"/>
        <v>0</v>
      </c>
      <c r="I72" s="7">
        <v>0</v>
      </c>
      <c r="J72" s="29">
        <v>0</v>
      </c>
      <c r="K72" s="29">
        <v>0</v>
      </c>
      <c r="L72" s="5">
        <v>0</v>
      </c>
      <c r="M72" s="7">
        <f t="shared" si="28"/>
        <v>0</v>
      </c>
      <c r="N72" s="32" t="s">
        <v>40</v>
      </c>
    </row>
    <row r="73" spans="1:14" s="4" customFormat="1" ht="146.25" customHeight="1" x14ac:dyDescent="0.25">
      <c r="A73" s="32">
        <v>52</v>
      </c>
      <c r="B73" s="32" t="s">
        <v>43</v>
      </c>
      <c r="C73" s="5">
        <f t="shared" si="29"/>
        <v>12354902.74</v>
      </c>
      <c r="D73" s="5">
        <v>0</v>
      </c>
      <c r="E73" s="5">
        <v>12354902.74</v>
      </c>
      <c r="F73" s="5">
        <v>0</v>
      </c>
      <c r="G73" s="7">
        <v>0</v>
      </c>
      <c r="H73" s="7">
        <f t="shared" si="27"/>
        <v>3435417.15</v>
      </c>
      <c r="I73" s="7">
        <v>0</v>
      </c>
      <c r="J73" s="29">
        <v>3435417.15</v>
      </c>
      <c r="K73" s="29">
        <v>0</v>
      </c>
      <c r="L73" s="5">
        <v>0</v>
      </c>
      <c r="M73" s="7">
        <f t="shared" si="28"/>
        <v>27.806104364363453</v>
      </c>
      <c r="N73" s="32" t="s">
        <v>41</v>
      </c>
    </row>
    <row r="74" spans="1:14" s="4" customFormat="1" ht="76.5" x14ac:dyDescent="0.25">
      <c r="A74" s="32">
        <v>53</v>
      </c>
      <c r="B74" s="32" t="s">
        <v>18</v>
      </c>
      <c r="C74" s="5">
        <f t="shared" si="29"/>
        <v>479554.12</v>
      </c>
      <c r="D74" s="5">
        <v>0</v>
      </c>
      <c r="E74" s="5">
        <v>479554.12</v>
      </c>
      <c r="F74" s="5">
        <v>0</v>
      </c>
      <c r="G74" s="7">
        <v>0</v>
      </c>
      <c r="H74" s="7">
        <f t="shared" si="27"/>
        <v>0</v>
      </c>
      <c r="I74" s="7">
        <v>0</v>
      </c>
      <c r="J74" s="29">
        <v>0</v>
      </c>
      <c r="K74" s="29">
        <v>0</v>
      </c>
      <c r="L74" s="5">
        <v>0</v>
      </c>
      <c r="M74" s="7">
        <f t="shared" si="28"/>
        <v>0</v>
      </c>
      <c r="N74" s="32" t="s">
        <v>42</v>
      </c>
    </row>
    <row r="75" spans="1:14" s="4" customFormat="1" ht="38.25" x14ac:dyDescent="0.25">
      <c r="A75" s="32">
        <v>54</v>
      </c>
      <c r="B75" s="32" t="s">
        <v>13</v>
      </c>
      <c r="C75" s="5">
        <f t="shared" si="29"/>
        <v>1839044.26</v>
      </c>
      <c r="D75" s="5">
        <v>0</v>
      </c>
      <c r="E75" s="5">
        <v>1839044.26</v>
      </c>
      <c r="F75" s="5">
        <v>0</v>
      </c>
      <c r="G75" s="7">
        <v>0</v>
      </c>
      <c r="H75" s="7">
        <f t="shared" si="27"/>
        <v>207120</v>
      </c>
      <c r="I75" s="7">
        <v>0</v>
      </c>
      <c r="J75" s="29">
        <v>207120</v>
      </c>
      <c r="K75" s="29">
        <v>0</v>
      </c>
      <c r="L75" s="5">
        <v>0</v>
      </c>
      <c r="M75" s="7">
        <f t="shared" si="28"/>
        <v>11.262371684300843</v>
      </c>
      <c r="N75" s="32" t="s">
        <v>36</v>
      </c>
    </row>
    <row r="76" spans="1:14" s="4" customFormat="1" ht="114.75" x14ac:dyDescent="0.25">
      <c r="A76" s="32">
        <v>55</v>
      </c>
      <c r="B76" s="32" t="s">
        <v>145</v>
      </c>
      <c r="C76" s="5">
        <f t="shared" ref="C76" si="38">SUM(D76:G76)</f>
        <v>464560.08</v>
      </c>
      <c r="D76" s="5">
        <v>0</v>
      </c>
      <c r="E76" s="5">
        <v>464560.08</v>
      </c>
      <c r="F76" s="5">
        <v>0</v>
      </c>
      <c r="G76" s="7">
        <v>0</v>
      </c>
      <c r="H76" s="7">
        <f t="shared" ref="H76" si="39">SUM(I76:L76)</f>
        <v>0</v>
      </c>
      <c r="I76" s="7">
        <v>0</v>
      </c>
      <c r="J76" s="29">
        <v>0</v>
      </c>
      <c r="K76" s="29">
        <v>0</v>
      </c>
      <c r="L76" s="5">
        <v>0</v>
      </c>
      <c r="M76" s="7">
        <f t="shared" ref="M76" si="40">H76*100/C76</f>
        <v>0</v>
      </c>
      <c r="N76" s="32" t="s">
        <v>36</v>
      </c>
    </row>
    <row r="77" spans="1:14" s="4" customFormat="1" ht="143.25" customHeight="1" x14ac:dyDescent="0.25">
      <c r="A77" s="32">
        <v>56</v>
      </c>
      <c r="B77" s="32" t="s">
        <v>1</v>
      </c>
      <c r="C77" s="5">
        <f t="shared" si="29"/>
        <v>28484862.109999999</v>
      </c>
      <c r="D77" s="31">
        <v>21363646.579999998</v>
      </c>
      <c r="E77" s="31">
        <v>6551518.2800000003</v>
      </c>
      <c r="F77" s="31">
        <v>569697.25</v>
      </c>
      <c r="G77" s="7">
        <v>0</v>
      </c>
      <c r="H77" s="7">
        <f t="shared" si="27"/>
        <v>7206187.5499999998</v>
      </c>
      <c r="I77" s="7">
        <v>5404640.6799999997</v>
      </c>
      <c r="J77" s="29">
        <v>1657423.13</v>
      </c>
      <c r="K77" s="29">
        <v>144123.74</v>
      </c>
      <c r="L77" s="5">
        <v>0</v>
      </c>
      <c r="M77" s="7">
        <f t="shared" si="28"/>
        <v>25.298305893747575</v>
      </c>
      <c r="N77" s="32" t="s">
        <v>41</v>
      </c>
    </row>
    <row r="78" spans="1:14" s="4" customFormat="1" ht="133.5" customHeight="1" x14ac:dyDescent="0.25">
      <c r="A78" s="32">
        <v>57</v>
      </c>
      <c r="B78" s="32" t="s">
        <v>74</v>
      </c>
      <c r="C78" s="5">
        <f t="shared" ref="C78" si="41">SUM(D78:G78)</f>
        <v>2001803.73</v>
      </c>
      <c r="D78" s="13">
        <v>0</v>
      </c>
      <c r="E78" s="13">
        <v>2001803.73</v>
      </c>
      <c r="F78" s="13">
        <v>0</v>
      </c>
      <c r="G78" s="7">
        <v>0</v>
      </c>
      <c r="H78" s="7">
        <f t="shared" ref="H78" si="42">SUM(I78:L78)</f>
        <v>0</v>
      </c>
      <c r="I78" s="7">
        <v>0</v>
      </c>
      <c r="J78" s="29">
        <v>0</v>
      </c>
      <c r="K78" s="29">
        <v>0</v>
      </c>
      <c r="L78" s="5">
        <v>0</v>
      </c>
      <c r="M78" s="7">
        <f t="shared" si="28"/>
        <v>0</v>
      </c>
      <c r="N78" s="32" t="s">
        <v>75</v>
      </c>
    </row>
    <row r="79" spans="1:14" s="4" customFormat="1" x14ac:dyDescent="0.25">
      <c r="A79" s="40" t="s">
        <v>19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</row>
    <row r="80" spans="1:14" s="4" customFormat="1" ht="38.25" customHeight="1" x14ac:dyDescent="0.25">
      <c r="A80" s="32">
        <v>58</v>
      </c>
      <c r="B80" s="32" t="s">
        <v>7</v>
      </c>
      <c r="C80" s="5">
        <f>SUM(D80:F80)</f>
        <v>82497234.730000004</v>
      </c>
      <c r="D80" s="5">
        <v>0</v>
      </c>
      <c r="E80" s="5">
        <v>0</v>
      </c>
      <c r="F80" s="5">
        <v>82497234.730000004</v>
      </c>
      <c r="G80" s="7">
        <v>0</v>
      </c>
      <c r="H80" s="7">
        <f>SUM(I80:L80)</f>
        <v>13302769.289999999</v>
      </c>
      <c r="I80" s="7">
        <v>0</v>
      </c>
      <c r="J80" s="29">
        <v>0</v>
      </c>
      <c r="K80" s="29">
        <v>13302769.289999999</v>
      </c>
      <c r="L80" s="5">
        <v>0</v>
      </c>
      <c r="M80" s="7">
        <f t="shared" ref="M80:M91" si="43">H80*100/C80</f>
        <v>16.125109324618933</v>
      </c>
      <c r="N80" s="32" t="s">
        <v>8</v>
      </c>
    </row>
    <row r="81" spans="1:14" s="4" customFormat="1" ht="38.25" customHeight="1" x14ac:dyDescent="0.25">
      <c r="A81" s="32">
        <v>59</v>
      </c>
      <c r="B81" s="32" t="s">
        <v>7</v>
      </c>
      <c r="C81" s="5">
        <f>SUM(D81:F81)</f>
        <v>17530064</v>
      </c>
      <c r="D81" s="5">
        <v>0</v>
      </c>
      <c r="E81" s="5">
        <v>0</v>
      </c>
      <c r="F81" s="5">
        <v>17530064</v>
      </c>
      <c r="G81" s="7">
        <v>0</v>
      </c>
      <c r="H81" s="7">
        <f>SUM(I81:L81)</f>
        <v>2483986.71</v>
      </c>
      <c r="I81" s="7">
        <v>0</v>
      </c>
      <c r="J81" s="29">
        <v>0</v>
      </c>
      <c r="K81" s="29">
        <v>2483986.71</v>
      </c>
      <c r="L81" s="5">
        <v>0</v>
      </c>
      <c r="M81" s="7">
        <f t="shared" ref="M81:M82" si="44">H81*100/C81</f>
        <v>14.169866750058642</v>
      </c>
      <c r="N81" s="32" t="s">
        <v>8</v>
      </c>
    </row>
    <row r="82" spans="1:14" s="4" customFormat="1" ht="38.25" customHeight="1" x14ac:dyDescent="0.25">
      <c r="A82" s="32">
        <v>60</v>
      </c>
      <c r="B82" s="32" t="s">
        <v>7</v>
      </c>
      <c r="C82" s="5">
        <f>SUM(D82:F82)</f>
        <v>35905640</v>
      </c>
      <c r="D82" s="5">
        <v>0</v>
      </c>
      <c r="E82" s="5">
        <v>0</v>
      </c>
      <c r="F82" s="5">
        <v>35905640</v>
      </c>
      <c r="G82" s="7">
        <v>0</v>
      </c>
      <c r="H82" s="7">
        <f>SUM(I82:L82)</f>
        <v>5948691.9400000004</v>
      </c>
      <c r="I82" s="7">
        <v>0</v>
      </c>
      <c r="J82" s="29">
        <v>0</v>
      </c>
      <c r="K82" s="29">
        <v>5948691.9400000004</v>
      </c>
      <c r="L82" s="5">
        <v>0</v>
      </c>
      <c r="M82" s="7">
        <f t="shared" si="44"/>
        <v>16.567569718851967</v>
      </c>
      <c r="N82" s="32" t="s">
        <v>8</v>
      </c>
    </row>
    <row r="83" spans="1:14" s="4" customFormat="1" ht="63.75" customHeight="1" x14ac:dyDescent="0.25">
      <c r="A83" s="32">
        <v>61</v>
      </c>
      <c r="B83" s="32" t="s">
        <v>76</v>
      </c>
      <c r="C83" s="5">
        <f>SUM(D83:G83)</f>
        <v>20480831.27</v>
      </c>
      <c r="D83" s="5">
        <v>0</v>
      </c>
      <c r="E83" s="5">
        <v>0</v>
      </c>
      <c r="F83" s="5">
        <v>20480831.27</v>
      </c>
      <c r="G83" s="7">
        <v>0</v>
      </c>
      <c r="H83" s="7">
        <f t="shared" ref="H83:H91" si="45">SUM(I83:L83)</f>
        <v>7614514.9400000004</v>
      </c>
      <c r="I83" s="7">
        <v>0</v>
      </c>
      <c r="J83" s="29">
        <v>0</v>
      </c>
      <c r="K83" s="29">
        <v>7614514.9400000004</v>
      </c>
      <c r="L83" s="5">
        <v>0</v>
      </c>
      <c r="M83" s="7">
        <f t="shared" ref="M83:M84" si="46">H83*100/C83</f>
        <v>37.178739669388428</v>
      </c>
      <c r="N83" s="32" t="s">
        <v>77</v>
      </c>
    </row>
    <row r="84" spans="1:14" s="4" customFormat="1" ht="247.5" customHeight="1" x14ac:dyDescent="0.25">
      <c r="A84" s="32">
        <v>62</v>
      </c>
      <c r="B84" s="32" t="s">
        <v>133</v>
      </c>
      <c r="C84" s="5">
        <f t="shared" ref="C84:C91" si="47">SUM(D84:G84)</f>
        <v>1563980.47</v>
      </c>
      <c r="D84" s="5">
        <v>0</v>
      </c>
      <c r="E84" s="5">
        <v>0</v>
      </c>
      <c r="F84" s="29">
        <v>1563980.47</v>
      </c>
      <c r="G84" s="30">
        <v>0</v>
      </c>
      <c r="H84" s="7">
        <f t="shared" si="45"/>
        <v>0</v>
      </c>
      <c r="I84" s="7">
        <v>0</v>
      </c>
      <c r="J84" s="29">
        <v>0</v>
      </c>
      <c r="K84" s="29">
        <v>0</v>
      </c>
      <c r="L84" s="5">
        <v>0</v>
      </c>
      <c r="M84" s="7">
        <f t="shared" si="46"/>
        <v>0</v>
      </c>
      <c r="N84" s="32" t="s">
        <v>68</v>
      </c>
    </row>
    <row r="85" spans="1:14" s="4" customFormat="1" ht="153" customHeight="1" x14ac:dyDescent="0.25">
      <c r="A85" s="32">
        <v>63</v>
      </c>
      <c r="B85" s="32" t="s">
        <v>134</v>
      </c>
      <c r="C85" s="5">
        <f t="shared" ref="C85:C86" si="48">SUM(D85:G85)</f>
        <v>300000</v>
      </c>
      <c r="D85" s="5">
        <v>0</v>
      </c>
      <c r="E85" s="5">
        <v>0</v>
      </c>
      <c r="F85" s="5">
        <v>300000</v>
      </c>
      <c r="G85" s="7">
        <v>0</v>
      </c>
      <c r="H85" s="7">
        <f t="shared" ref="H85:H86" si="49">SUM(I85:L85)</f>
        <v>0</v>
      </c>
      <c r="I85" s="7">
        <v>0</v>
      </c>
      <c r="J85" s="29">
        <v>0</v>
      </c>
      <c r="K85" s="29">
        <v>0</v>
      </c>
      <c r="L85" s="5">
        <v>0</v>
      </c>
      <c r="M85" s="7">
        <f t="shared" ref="M85:M86" si="50">H85*100/C85</f>
        <v>0</v>
      </c>
      <c r="N85" s="32" t="s">
        <v>78</v>
      </c>
    </row>
    <row r="86" spans="1:14" s="4" customFormat="1" ht="247.5" customHeight="1" x14ac:dyDescent="0.25">
      <c r="A86" s="32">
        <v>64</v>
      </c>
      <c r="B86" s="32" t="s">
        <v>135</v>
      </c>
      <c r="C86" s="5">
        <f t="shared" si="48"/>
        <v>2194148.42</v>
      </c>
      <c r="D86" s="5">
        <v>0</v>
      </c>
      <c r="E86" s="5">
        <v>0</v>
      </c>
      <c r="F86" s="5">
        <v>2194148.42</v>
      </c>
      <c r="G86" s="7">
        <v>0</v>
      </c>
      <c r="H86" s="7">
        <f t="shared" si="49"/>
        <v>0</v>
      </c>
      <c r="I86" s="7">
        <v>0</v>
      </c>
      <c r="J86" s="29">
        <v>0</v>
      </c>
      <c r="K86" s="29">
        <v>0</v>
      </c>
      <c r="L86" s="5">
        <v>0</v>
      </c>
      <c r="M86" s="7">
        <f t="shared" si="50"/>
        <v>0</v>
      </c>
      <c r="N86" s="32" t="s">
        <v>89</v>
      </c>
    </row>
    <row r="87" spans="1:14" s="4" customFormat="1" ht="121.5" customHeight="1" x14ac:dyDescent="0.25">
      <c r="A87" s="32">
        <v>65</v>
      </c>
      <c r="B87" s="32" t="s">
        <v>146</v>
      </c>
      <c r="C87" s="5">
        <f t="shared" si="47"/>
        <v>320000</v>
      </c>
      <c r="D87" s="5">
        <v>0</v>
      </c>
      <c r="E87" s="5">
        <v>0</v>
      </c>
      <c r="F87" s="5">
        <v>320000</v>
      </c>
      <c r="G87" s="7">
        <v>0</v>
      </c>
      <c r="H87" s="7">
        <f t="shared" si="45"/>
        <v>0</v>
      </c>
      <c r="I87" s="7">
        <v>0</v>
      </c>
      <c r="J87" s="29">
        <v>0</v>
      </c>
      <c r="K87" s="29">
        <v>0</v>
      </c>
      <c r="L87" s="5">
        <v>0</v>
      </c>
      <c r="M87" s="7">
        <v>100</v>
      </c>
      <c r="N87" s="32" t="s">
        <v>78</v>
      </c>
    </row>
    <row r="88" spans="1:14" s="4" customFormat="1" ht="186" customHeight="1" x14ac:dyDescent="0.25">
      <c r="A88" s="32">
        <v>66</v>
      </c>
      <c r="B88" s="32" t="s">
        <v>147</v>
      </c>
      <c r="C88" s="5">
        <f t="shared" ref="C88" si="51">SUM(D88:G88)</f>
        <v>1170171.1100000001</v>
      </c>
      <c r="D88" s="5">
        <v>0</v>
      </c>
      <c r="E88" s="5">
        <v>0</v>
      </c>
      <c r="F88" s="5">
        <v>1170171.1100000001</v>
      </c>
      <c r="G88" s="7">
        <v>0</v>
      </c>
      <c r="H88" s="7">
        <f t="shared" ref="H88" si="52">SUM(I88:L88)</f>
        <v>0</v>
      </c>
      <c r="I88" s="7">
        <v>0</v>
      </c>
      <c r="J88" s="29">
        <v>0</v>
      </c>
      <c r="K88" s="29">
        <v>0</v>
      </c>
      <c r="L88" s="5">
        <v>0</v>
      </c>
      <c r="M88" s="7">
        <v>100</v>
      </c>
      <c r="N88" s="32" t="s">
        <v>68</v>
      </c>
    </row>
    <row r="89" spans="1:14" s="4" customFormat="1" ht="89.25" x14ac:dyDescent="0.25">
      <c r="A89" s="32">
        <v>67</v>
      </c>
      <c r="B89" s="32" t="s">
        <v>11</v>
      </c>
      <c r="C89" s="5">
        <f t="shared" si="47"/>
        <v>70310</v>
      </c>
      <c r="D89" s="5">
        <v>0</v>
      </c>
      <c r="E89" s="5">
        <v>0</v>
      </c>
      <c r="F89" s="5">
        <v>70310</v>
      </c>
      <c r="G89" s="7">
        <v>0</v>
      </c>
      <c r="H89" s="7">
        <f t="shared" si="45"/>
        <v>7812</v>
      </c>
      <c r="I89" s="7">
        <v>0</v>
      </c>
      <c r="J89" s="29">
        <v>0</v>
      </c>
      <c r="K89" s="29">
        <v>7812</v>
      </c>
      <c r="L89" s="5">
        <v>0</v>
      </c>
      <c r="M89" s="7">
        <f t="shared" si="43"/>
        <v>11.110795050490685</v>
      </c>
      <c r="N89" s="32" t="s">
        <v>12</v>
      </c>
    </row>
    <row r="90" spans="1:14" s="4" customFormat="1" ht="229.5" x14ac:dyDescent="0.25">
      <c r="A90" s="32">
        <v>68</v>
      </c>
      <c r="B90" s="32" t="s">
        <v>103</v>
      </c>
      <c r="C90" s="5">
        <f t="shared" ref="C90" si="53">SUM(D90:G90)</f>
        <v>4315353.59</v>
      </c>
      <c r="D90" s="5">
        <v>0</v>
      </c>
      <c r="E90" s="5">
        <v>4315353.59</v>
      </c>
      <c r="F90" s="5">
        <v>0</v>
      </c>
      <c r="G90" s="7">
        <v>0</v>
      </c>
      <c r="H90" s="7">
        <f t="shared" ref="H90" si="54">SUM(I90:L90)</f>
        <v>75805.61</v>
      </c>
      <c r="I90" s="7">
        <v>0</v>
      </c>
      <c r="J90" s="29">
        <v>75805.61</v>
      </c>
      <c r="K90" s="29">
        <v>0</v>
      </c>
      <c r="L90" s="5">
        <v>0</v>
      </c>
      <c r="M90" s="7">
        <f t="shared" ref="M90" si="55">H90*100/C90</f>
        <v>1.7566488682564712</v>
      </c>
      <c r="N90" s="32" t="s">
        <v>12</v>
      </c>
    </row>
    <row r="91" spans="1:14" s="4" customFormat="1" ht="38.25" x14ac:dyDescent="0.25">
      <c r="A91" s="32">
        <v>69</v>
      </c>
      <c r="B91" s="32" t="s">
        <v>13</v>
      </c>
      <c r="C91" s="5">
        <f t="shared" si="47"/>
        <v>106419.97</v>
      </c>
      <c r="D91" s="5">
        <v>0</v>
      </c>
      <c r="E91" s="5">
        <v>106419.97</v>
      </c>
      <c r="F91" s="5">
        <v>0</v>
      </c>
      <c r="G91" s="7">
        <v>0</v>
      </c>
      <c r="H91" s="7">
        <f t="shared" si="45"/>
        <v>0</v>
      </c>
      <c r="I91" s="7">
        <v>0</v>
      </c>
      <c r="J91" s="29">
        <v>0</v>
      </c>
      <c r="K91" s="29">
        <v>0</v>
      </c>
      <c r="L91" s="5">
        <v>0</v>
      </c>
      <c r="M91" s="7">
        <f t="shared" si="43"/>
        <v>0</v>
      </c>
      <c r="N91" s="32" t="s">
        <v>36</v>
      </c>
    </row>
    <row r="92" spans="1:14" s="4" customFormat="1" ht="15" customHeight="1" x14ac:dyDescent="0.25">
      <c r="A92" s="43" t="s">
        <v>20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5"/>
    </row>
    <row r="93" spans="1:14" s="4" customFormat="1" ht="38.25" x14ac:dyDescent="0.25">
      <c r="A93" s="32">
        <v>70</v>
      </c>
      <c r="B93" s="32" t="s">
        <v>7</v>
      </c>
      <c r="C93" s="5">
        <f>SUM(D93:F93)</f>
        <v>63511100</v>
      </c>
      <c r="D93" s="5">
        <v>0</v>
      </c>
      <c r="E93" s="5">
        <v>0</v>
      </c>
      <c r="F93" s="5">
        <v>63511100</v>
      </c>
      <c r="G93" s="7">
        <v>0</v>
      </c>
      <c r="H93" s="7">
        <f>SUM(I93:L93)</f>
        <v>11489062.73</v>
      </c>
      <c r="I93" s="7">
        <v>0</v>
      </c>
      <c r="J93" s="29">
        <v>0</v>
      </c>
      <c r="K93" s="29">
        <v>11489062.73</v>
      </c>
      <c r="L93" s="5">
        <v>0</v>
      </c>
      <c r="M93" s="7">
        <f>H93*100/C93</f>
        <v>18.089850010470609</v>
      </c>
      <c r="N93" s="32" t="s">
        <v>21</v>
      </c>
    </row>
    <row r="94" spans="1:14" s="4" customFormat="1" ht="15" customHeight="1" x14ac:dyDescent="0.25">
      <c r="A94" s="43" t="s">
        <v>22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5"/>
    </row>
    <row r="95" spans="1:14" s="4" customFormat="1" ht="63.75" x14ac:dyDescent="0.25">
      <c r="A95" s="32">
        <v>71</v>
      </c>
      <c r="B95" s="32" t="s">
        <v>23</v>
      </c>
      <c r="C95" s="5">
        <f>SUM(D95:F95)</f>
        <v>100000</v>
      </c>
      <c r="D95" s="5">
        <v>0</v>
      </c>
      <c r="E95" s="5">
        <v>0</v>
      </c>
      <c r="F95" s="5">
        <v>100000</v>
      </c>
      <c r="G95" s="7">
        <v>0</v>
      </c>
      <c r="H95" s="7">
        <f t="shared" ref="H95:H96" si="56">SUM(I95:L95)</f>
        <v>0</v>
      </c>
      <c r="I95" s="7">
        <v>0</v>
      </c>
      <c r="J95" s="29">
        <v>0</v>
      </c>
      <c r="K95" s="29">
        <v>0</v>
      </c>
      <c r="L95" s="5">
        <v>0</v>
      </c>
      <c r="M95" s="7">
        <f t="shared" ref="M95:M96" si="57">H95*100/C95</f>
        <v>0</v>
      </c>
      <c r="N95" s="32" t="s">
        <v>24</v>
      </c>
    </row>
    <row r="96" spans="1:14" s="4" customFormat="1" ht="51" x14ac:dyDescent="0.25">
      <c r="A96" s="32">
        <v>72</v>
      </c>
      <c r="B96" s="32" t="s">
        <v>112</v>
      </c>
      <c r="C96" s="5">
        <f>SUM(D96:F96)</f>
        <v>170000</v>
      </c>
      <c r="D96" s="5">
        <v>0</v>
      </c>
      <c r="E96" s="5">
        <v>0</v>
      </c>
      <c r="F96" s="5">
        <v>170000</v>
      </c>
      <c r="G96" s="7">
        <v>0</v>
      </c>
      <c r="H96" s="7">
        <f t="shared" si="56"/>
        <v>45926.8</v>
      </c>
      <c r="I96" s="7">
        <v>0</v>
      </c>
      <c r="J96" s="29">
        <v>0</v>
      </c>
      <c r="K96" s="29">
        <v>45926.8</v>
      </c>
      <c r="L96" s="5">
        <v>0</v>
      </c>
      <c r="M96" s="7">
        <f t="shared" si="57"/>
        <v>27.015764705882354</v>
      </c>
      <c r="N96" s="32" t="s">
        <v>28</v>
      </c>
    </row>
    <row r="97" spans="1:14" s="4" customFormat="1" ht="15" customHeight="1" x14ac:dyDescent="0.25">
      <c r="A97" s="43" t="s">
        <v>25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5"/>
    </row>
    <row r="98" spans="1:14" s="4" customFormat="1" ht="60" customHeight="1" x14ac:dyDescent="0.25">
      <c r="A98" s="32">
        <v>73</v>
      </c>
      <c r="B98" s="32" t="s">
        <v>26</v>
      </c>
      <c r="C98" s="5">
        <f>SUM(D98:F98)</f>
        <v>1000000</v>
      </c>
      <c r="D98" s="5">
        <v>0</v>
      </c>
      <c r="E98" s="5">
        <v>0</v>
      </c>
      <c r="F98" s="5">
        <v>1000000</v>
      </c>
      <c r="G98" s="7">
        <v>0</v>
      </c>
      <c r="H98" s="7">
        <f>SUM(I98:L98)</f>
        <v>54219.24</v>
      </c>
      <c r="I98" s="7">
        <v>0</v>
      </c>
      <c r="J98" s="29">
        <v>0</v>
      </c>
      <c r="K98" s="29">
        <v>54219.24</v>
      </c>
      <c r="L98" s="5">
        <v>0</v>
      </c>
      <c r="M98" s="7">
        <f>H98*100/C98</f>
        <v>5.4219239999999997</v>
      </c>
      <c r="N98" s="32" t="s">
        <v>27</v>
      </c>
    </row>
    <row r="99" spans="1:14" s="4" customFormat="1" ht="15" customHeight="1" x14ac:dyDescent="0.25">
      <c r="A99" s="43" t="s">
        <v>29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5"/>
    </row>
    <row r="100" spans="1:14" s="4" customFormat="1" ht="38.25" x14ac:dyDescent="0.25">
      <c r="A100" s="32">
        <v>74</v>
      </c>
      <c r="B100" s="32" t="s">
        <v>30</v>
      </c>
      <c r="C100" s="5">
        <f>SUM(D100:F100)</f>
        <v>80000</v>
      </c>
      <c r="D100" s="5">
        <v>0</v>
      </c>
      <c r="E100" s="5">
        <v>0</v>
      </c>
      <c r="F100" s="5">
        <v>80000</v>
      </c>
      <c r="G100" s="7">
        <v>0</v>
      </c>
      <c r="H100" s="7">
        <f t="shared" ref="H100:H103" si="58">SUM(I100:L100)</f>
        <v>5400</v>
      </c>
      <c r="I100" s="7">
        <v>0</v>
      </c>
      <c r="J100" s="29">
        <v>0</v>
      </c>
      <c r="K100" s="29">
        <v>5400</v>
      </c>
      <c r="L100" s="5">
        <v>0</v>
      </c>
      <c r="M100" s="7">
        <f t="shared" ref="M100:M103" si="59">H100*100/C100</f>
        <v>6.75</v>
      </c>
      <c r="N100" s="32" t="s">
        <v>31</v>
      </c>
    </row>
    <row r="101" spans="1:14" s="4" customFormat="1" ht="153" x14ac:dyDescent="0.25">
      <c r="A101" s="32">
        <v>75</v>
      </c>
      <c r="B101" s="32" t="s">
        <v>113</v>
      </c>
      <c r="C101" s="5">
        <f>SUM(D101:F101)</f>
        <v>234000</v>
      </c>
      <c r="D101" s="5">
        <v>0</v>
      </c>
      <c r="E101" s="5">
        <v>0</v>
      </c>
      <c r="F101" s="5">
        <v>234000</v>
      </c>
      <c r="G101" s="7">
        <v>0</v>
      </c>
      <c r="H101" s="7">
        <f t="shared" si="58"/>
        <v>32770</v>
      </c>
      <c r="I101" s="7">
        <v>0</v>
      </c>
      <c r="J101" s="29">
        <v>0</v>
      </c>
      <c r="K101" s="29">
        <v>32770</v>
      </c>
      <c r="L101" s="5">
        <v>0</v>
      </c>
      <c r="M101" s="7">
        <f t="shared" si="59"/>
        <v>14.004273504273504</v>
      </c>
      <c r="N101" s="32" t="s">
        <v>32</v>
      </c>
    </row>
    <row r="102" spans="1:14" s="4" customFormat="1" ht="51" x14ac:dyDescent="0.25">
      <c r="A102" s="32">
        <v>76</v>
      </c>
      <c r="B102" s="32" t="s">
        <v>148</v>
      </c>
      <c r="C102" s="5">
        <f>SUM(D102:F102)</f>
        <v>240000</v>
      </c>
      <c r="D102" s="5">
        <v>0</v>
      </c>
      <c r="E102" s="5">
        <v>0</v>
      </c>
      <c r="F102" s="5">
        <v>240000</v>
      </c>
      <c r="G102" s="7">
        <v>0</v>
      </c>
      <c r="H102" s="7">
        <f t="shared" ref="H102" si="60">SUM(I102:L102)</f>
        <v>60000</v>
      </c>
      <c r="I102" s="7">
        <v>0</v>
      </c>
      <c r="J102" s="29">
        <v>0</v>
      </c>
      <c r="K102" s="29">
        <v>60000</v>
      </c>
      <c r="L102" s="5">
        <v>0</v>
      </c>
      <c r="M102" s="7">
        <f t="shared" ref="M102" si="61">H102*100/C102</f>
        <v>25</v>
      </c>
      <c r="N102" s="32" t="s">
        <v>149</v>
      </c>
    </row>
    <row r="103" spans="1:14" s="4" customFormat="1" ht="89.25" x14ac:dyDescent="0.25">
      <c r="A103" s="32">
        <v>77</v>
      </c>
      <c r="B103" s="32" t="s">
        <v>33</v>
      </c>
      <c r="C103" s="5">
        <f>SUM(D103:F103)</f>
        <v>66000</v>
      </c>
      <c r="D103" s="5">
        <v>0</v>
      </c>
      <c r="E103" s="5">
        <v>0</v>
      </c>
      <c r="F103" s="5">
        <v>66000</v>
      </c>
      <c r="G103" s="7">
        <v>0</v>
      </c>
      <c r="H103" s="7">
        <f t="shared" si="58"/>
        <v>0</v>
      </c>
      <c r="I103" s="7">
        <v>0</v>
      </c>
      <c r="J103" s="29">
        <v>0</v>
      </c>
      <c r="K103" s="29">
        <v>0</v>
      </c>
      <c r="L103" s="5">
        <v>0</v>
      </c>
      <c r="M103" s="7">
        <f t="shared" si="59"/>
        <v>0</v>
      </c>
      <c r="N103" s="32" t="s">
        <v>34</v>
      </c>
    </row>
    <row r="104" spans="1:14" s="4" customFormat="1" x14ac:dyDescent="0.25">
      <c r="A104" s="43" t="s">
        <v>90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5"/>
    </row>
    <row r="105" spans="1:14" s="4" customFormat="1" ht="51" x14ac:dyDescent="0.25">
      <c r="A105" s="32">
        <v>78</v>
      </c>
      <c r="B105" s="32" t="s">
        <v>91</v>
      </c>
      <c r="C105" s="5">
        <f>SUM(D105:F105)</f>
        <v>2200</v>
      </c>
      <c r="D105" s="5">
        <v>0</v>
      </c>
      <c r="E105" s="5">
        <v>0</v>
      </c>
      <c r="F105" s="5">
        <v>2200</v>
      </c>
      <c r="G105" s="7">
        <v>0</v>
      </c>
      <c r="H105" s="7">
        <f t="shared" ref="H105" si="62">SUM(I105:L105)</f>
        <v>0</v>
      </c>
      <c r="I105" s="7">
        <v>0</v>
      </c>
      <c r="J105" s="29">
        <v>0</v>
      </c>
      <c r="K105" s="29">
        <v>0</v>
      </c>
      <c r="L105" s="5">
        <v>0</v>
      </c>
      <c r="M105" s="7">
        <f t="shared" ref="M105" si="63">H105*100/C105</f>
        <v>0</v>
      </c>
      <c r="N105" s="32" t="s">
        <v>107</v>
      </c>
    </row>
    <row r="106" spans="1:14" s="4" customFormat="1" x14ac:dyDescent="0.25">
      <c r="A106" s="43" t="s">
        <v>105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5"/>
    </row>
    <row r="107" spans="1:14" s="4" customFormat="1" ht="153" x14ac:dyDescent="0.25">
      <c r="A107" s="32">
        <v>79</v>
      </c>
      <c r="B107" s="32" t="s">
        <v>104</v>
      </c>
      <c r="C107" s="5">
        <f>SUM(D107:F107)</f>
        <v>32260234.789999999</v>
      </c>
      <c r="D107" s="5">
        <v>0</v>
      </c>
      <c r="E107" s="29">
        <f>15505106.17+1676762.88</f>
        <v>17181869.050000001</v>
      </c>
      <c r="F107" s="39">
        <v>15078365.74</v>
      </c>
      <c r="G107" s="7">
        <v>0</v>
      </c>
      <c r="H107" s="7">
        <f t="shared" ref="H107" si="64">SUM(I107:L107)</f>
        <v>0</v>
      </c>
      <c r="I107" s="7">
        <v>0</v>
      </c>
      <c r="J107" s="29">
        <v>0</v>
      </c>
      <c r="K107" s="39">
        <v>0</v>
      </c>
      <c r="L107" s="5">
        <v>0</v>
      </c>
      <c r="M107" s="7">
        <f t="shared" ref="M107" si="65">H107*100/C107</f>
        <v>0</v>
      </c>
      <c r="N107" s="32" t="s">
        <v>106</v>
      </c>
    </row>
    <row r="108" spans="1:14" s="4" customFormat="1" x14ac:dyDescent="0.25">
      <c r="A108" s="43" t="s">
        <v>150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5"/>
    </row>
    <row r="109" spans="1:14" s="4" customFormat="1" ht="76.5" x14ac:dyDescent="0.25">
      <c r="A109" s="32">
        <v>80</v>
      </c>
      <c r="B109" s="32" t="s">
        <v>151</v>
      </c>
      <c r="C109" s="5">
        <f>SUM(D109:F109)</f>
        <v>466482.71</v>
      </c>
      <c r="D109" s="5">
        <v>0</v>
      </c>
      <c r="E109" s="29">
        <v>427624.7</v>
      </c>
      <c r="F109" s="29">
        <v>38858.010000000009</v>
      </c>
      <c r="G109" s="7">
        <v>0</v>
      </c>
      <c r="H109" s="7">
        <f t="shared" ref="H109" si="66">SUM(I109:L109)</f>
        <v>96534</v>
      </c>
      <c r="I109" s="7">
        <v>0</v>
      </c>
      <c r="J109" s="29">
        <v>88492.71</v>
      </c>
      <c r="K109" s="39">
        <v>8041.29</v>
      </c>
      <c r="L109" s="5">
        <v>0</v>
      </c>
      <c r="M109" s="7">
        <f t="shared" ref="M109" si="67">H109*100/C109</f>
        <v>20.694014575588451</v>
      </c>
      <c r="N109" s="32" t="s">
        <v>152</v>
      </c>
    </row>
    <row r="110" spans="1:14" x14ac:dyDescent="0.25">
      <c r="A110" s="32"/>
      <c r="B110" s="15" t="s">
        <v>2</v>
      </c>
      <c r="C110" s="16">
        <f>SUM(C19:C20,C22:C24,C26:C47,C49:C78)+SUM(C80:C91,C93,C95:C96,C98,C100:C103)+C105+C107+C109</f>
        <v>2109267957.3799996</v>
      </c>
      <c r="D110" s="16">
        <f t="shared" ref="D110:L110" si="68">SUM(D19:D20,D22:D24,D26:D47,D49:D78)+SUM(D80:D91,D93,D95:D96,D98,D100:D103)+D105+D107+D109</f>
        <v>75304828.530000001</v>
      </c>
      <c r="E110" s="16">
        <f t="shared" si="68"/>
        <v>1359254896.6699998</v>
      </c>
      <c r="F110" s="16">
        <f t="shared" si="68"/>
        <v>674708232.17999995</v>
      </c>
      <c r="G110" s="16">
        <f t="shared" si="68"/>
        <v>0</v>
      </c>
      <c r="H110" s="16">
        <f t="shared" si="68"/>
        <v>400121419.61000001</v>
      </c>
      <c r="I110" s="16">
        <f t="shared" si="68"/>
        <v>17711004.350000001</v>
      </c>
      <c r="J110" s="16">
        <f t="shared" si="68"/>
        <v>260481898.47</v>
      </c>
      <c r="K110" s="16">
        <f t="shared" si="68"/>
        <v>121928516.79000001</v>
      </c>
      <c r="L110" s="16">
        <f t="shared" si="68"/>
        <v>0</v>
      </c>
      <c r="M110" s="17">
        <f>H110*100/C110</f>
        <v>18.969681789837917</v>
      </c>
      <c r="N110" s="18"/>
    </row>
    <row r="111" spans="1:14" s="1" customFormat="1" ht="30" customHeight="1" x14ac:dyDescent="0.25">
      <c r="A111" s="19"/>
      <c r="B111" s="20"/>
      <c r="C111" s="20"/>
      <c r="D111" s="8"/>
      <c r="E111" s="8"/>
      <c r="F111" s="8"/>
      <c r="G111" s="20"/>
      <c r="H111" s="20"/>
      <c r="I111" s="20"/>
      <c r="J111" s="62"/>
      <c r="K111" s="56"/>
      <c r="L111" s="20"/>
      <c r="M111" s="20"/>
      <c r="N111" s="20"/>
    </row>
    <row r="112" spans="1:14" s="3" customFormat="1" ht="14.25" customHeight="1" x14ac:dyDescent="0.25">
      <c r="A112" s="21" t="s">
        <v>108</v>
      </c>
      <c r="B112" s="21"/>
      <c r="C112" s="21"/>
      <c r="D112" s="21"/>
      <c r="E112" s="22"/>
      <c r="F112" s="21"/>
      <c r="G112" s="23"/>
      <c r="H112" s="23"/>
      <c r="I112" s="23"/>
      <c r="J112" s="57"/>
      <c r="K112" s="57"/>
      <c r="L112" s="9"/>
      <c r="M112" s="9"/>
      <c r="N112" s="9"/>
    </row>
    <row r="113" spans="1:14" s="3" customFormat="1" ht="17.25" customHeight="1" x14ac:dyDescent="0.25">
      <c r="A113" s="21" t="s">
        <v>44</v>
      </c>
      <c r="B113" s="21"/>
      <c r="C113" s="21"/>
      <c r="D113" s="21"/>
      <c r="E113" s="21"/>
      <c r="F113" s="21"/>
      <c r="G113" s="23"/>
      <c r="H113" s="24"/>
      <c r="I113" s="24"/>
      <c r="J113" s="63"/>
      <c r="K113" s="58"/>
      <c r="L113" s="9"/>
      <c r="M113" s="9"/>
      <c r="N113" s="23" t="s">
        <v>109</v>
      </c>
    </row>
    <row r="114" spans="1:14" s="3" customFormat="1" ht="30" customHeight="1" x14ac:dyDescent="0.25">
      <c r="A114" s="25"/>
      <c r="B114" s="9"/>
      <c r="C114" s="9"/>
      <c r="D114" s="9"/>
      <c r="E114" s="9"/>
      <c r="F114" s="9"/>
      <c r="G114" s="9"/>
      <c r="H114" s="9"/>
      <c r="I114" s="9"/>
      <c r="J114" s="58"/>
      <c r="K114" s="58"/>
      <c r="L114" s="9"/>
      <c r="M114" s="9"/>
      <c r="N114" s="9"/>
    </row>
    <row r="115" spans="1:14" s="2" customFormat="1" x14ac:dyDescent="0.25">
      <c r="A115" s="26" t="s">
        <v>62</v>
      </c>
      <c r="B115" s="26"/>
      <c r="C115" s="6"/>
      <c r="D115" s="6"/>
      <c r="E115" s="6"/>
      <c r="F115" s="6"/>
      <c r="G115" s="10"/>
      <c r="H115" s="10"/>
      <c r="I115" s="10"/>
      <c r="J115" s="59"/>
      <c r="K115" s="59"/>
      <c r="L115" s="10"/>
      <c r="M115" s="10"/>
      <c r="N115" s="10"/>
    </row>
    <row r="116" spans="1:14" s="2" customFormat="1" ht="12.75" x14ac:dyDescent="0.2">
      <c r="A116" s="26" t="s">
        <v>63</v>
      </c>
      <c r="B116" s="26"/>
      <c r="C116" s="28"/>
      <c r="D116" s="28"/>
      <c r="E116" s="28"/>
      <c r="F116" s="28"/>
      <c r="G116" s="10"/>
      <c r="H116" s="10"/>
      <c r="I116" s="10"/>
      <c r="J116" s="59"/>
      <c r="K116" s="59"/>
      <c r="L116" s="10"/>
      <c r="M116" s="10"/>
      <c r="N116" s="10"/>
    </row>
  </sheetData>
  <mergeCells count="36">
    <mergeCell ref="A108:N108"/>
    <mergeCell ref="A106:N106"/>
    <mergeCell ref="A104:N104"/>
    <mergeCell ref="A15:A17"/>
    <mergeCell ref="B15:B17"/>
    <mergeCell ref="C15:G15"/>
    <mergeCell ref="H15:N15"/>
    <mergeCell ref="C16:C17"/>
    <mergeCell ref="D16:G16"/>
    <mergeCell ref="H16:H17"/>
    <mergeCell ref="I16:L16"/>
    <mergeCell ref="M16:M17"/>
    <mergeCell ref="N16:N17"/>
    <mergeCell ref="A92:N92"/>
    <mergeCell ref="A94:N94"/>
    <mergeCell ref="A97:N97"/>
    <mergeCell ref="A99:N99"/>
    <mergeCell ref="A13:N13"/>
    <mergeCell ref="A2:N2"/>
    <mergeCell ref="A3:N3"/>
    <mergeCell ref="A5:N5"/>
    <mergeCell ref="A7:F7"/>
    <mergeCell ref="A8:F8"/>
    <mergeCell ref="A9:F9"/>
    <mergeCell ref="A10:F10"/>
    <mergeCell ref="A11:F11"/>
    <mergeCell ref="G7:N7"/>
    <mergeCell ref="G8:N8"/>
    <mergeCell ref="G9:N9"/>
    <mergeCell ref="G10:N10"/>
    <mergeCell ref="G11:N11"/>
    <mergeCell ref="A79:N79"/>
    <mergeCell ref="A18:N18"/>
    <mergeCell ref="A21:N21"/>
    <mergeCell ref="A25:N25"/>
    <mergeCell ref="A48:N48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2026-04-03T10:04:28Z</dcterms:modified>
</cp:coreProperties>
</file>