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07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K79" i="1"/>
  <c r="H70" i="1"/>
  <c r="M70" i="1" s="1"/>
  <c r="C70" i="1"/>
  <c r="H69" i="1"/>
  <c r="C69" i="1"/>
  <c r="M69" i="1" l="1"/>
  <c r="H55" i="1" l="1"/>
  <c r="C55" i="1"/>
  <c r="H54" i="1"/>
  <c r="C54" i="1"/>
  <c r="H53" i="1"/>
  <c r="C53" i="1"/>
  <c r="H52" i="1"/>
  <c r="C52" i="1"/>
  <c r="H51" i="1"/>
  <c r="C51" i="1"/>
  <c r="H50" i="1"/>
  <c r="C50" i="1"/>
  <c r="H49" i="1"/>
  <c r="C49" i="1"/>
  <c r="H48" i="1"/>
  <c r="C48" i="1"/>
  <c r="H46" i="1"/>
  <c r="C46" i="1"/>
  <c r="M46" i="1" s="1"/>
  <c r="H32" i="1"/>
  <c r="C32" i="1"/>
  <c r="H30" i="1"/>
  <c r="C30" i="1"/>
  <c r="H28" i="1"/>
  <c r="C28" i="1"/>
  <c r="M28" i="1" s="1"/>
  <c r="M55" i="1" l="1"/>
  <c r="M54" i="1"/>
  <c r="M50" i="1"/>
  <c r="M48" i="1"/>
  <c r="M52" i="1"/>
  <c r="M49" i="1"/>
  <c r="M51" i="1"/>
  <c r="M53" i="1"/>
  <c r="M32" i="1"/>
  <c r="M30" i="1"/>
  <c r="K84" i="1" l="1"/>
  <c r="H83" i="1"/>
  <c r="H82" i="1"/>
  <c r="H81" i="1"/>
  <c r="H79" i="1"/>
  <c r="H77" i="1"/>
  <c r="H76" i="1"/>
  <c r="H74" i="1"/>
  <c r="H72" i="1"/>
  <c r="H71" i="1"/>
  <c r="H68" i="1"/>
  <c r="H66" i="1"/>
  <c r="H65" i="1"/>
  <c r="H64" i="1"/>
  <c r="H63" i="1"/>
  <c r="H62" i="1"/>
  <c r="H61" i="1"/>
  <c r="H60" i="1"/>
  <c r="M60" i="1" s="1"/>
  <c r="H59" i="1"/>
  <c r="M59" i="1" s="1"/>
  <c r="H58" i="1"/>
  <c r="H57" i="1"/>
  <c r="H56" i="1"/>
  <c r="H47" i="1"/>
  <c r="M47" i="1" s="1"/>
  <c r="H45" i="1"/>
  <c r="H44" i="1"/>
  <c r="H43" i="1"/>
  <c r="H42" i="1"/>
  <c r="M42" i="1" s="1"/>
  <c r="H40" i="1"/>
  <c r="M40" i="1" s="1"/>
  <c r="H39" i="1"/>
  <c r="H38" i="1"/>
  <c r="H37" i="1"/>
  <c r="H36" i="1"/>
  <c r="M36" i="1" s="1"/>
  <c r="H35" i="1"/>
  <c r="H34" i="1"/>
  <c r="H33" i="1"/>
  <c r="H31" i="1"/>
  <c r="M31" i="1" s="1"/>
  <c r="H29" i="1"/>
  <c r="H27" i="1"/>
  <c r="H26" i="1"/>
  <c r="M26" i="1" s="1"/>
  <c r="H25" i="1"/>
  <c r="H23" i="1"/>
  <c r="H21" i="1"/>
  <c r="H19" i="1"/>
  <c r="M19" i="1" s="1"/>
  <c r="D84" i="1"/>
  <c r="E84" i="1"/>
  <c r="G84" i="1"/>
  <c r="I84" i="1"/>
  <c r="J84" i="1"/>
  <c r="L84" i="1"/>
  <c r="C83" i="1"/>
  <c r="C82" i="1"/>
  <c r="C81" i="1"/>
  <c r="C79" i="1"/>
  <c r="C77" i="1"/>
  <c r="C76" i="1"/>
  <c r="C74" i="1"/>
  <c r="C72" i="1"/>
  <c r="C71" i="1"/>
  <c r="C68" i="1"/>
  <c r="C66" i="1"/>
  <c r="C65" i="1"/>
  <c r="C64" i="1"/>
  <c r="C63" i="1"/>
  <c r="C62" i="1"/>
  <c r="C61" i="1"/>
  <c r="F59" i="1"/>
  <c r="C59" i="1" s="1"/>
  <c r="C58" i="1"/>
  <c r="C57" i="1"/>
  <c r="C56" i="1"/>
  <c r="C47" i="1"/>
  <c r="F45" i="1"/>
  <c r="C45" i="1" s="1"/>
  <c r="C44" i="1"/>
  <c r="C43" i="1"/>
  <c r="C42" i="1"/>
  <c r="C40" i="1"/>
  <c r="C39" i="1"/>
  <c r="C38" i="1"/>
  <c r="C37" i="1"/>
  <c r="C36" i="1"/>
  <c r="C35" i="1"/>
  <c r="C34" i="1"/>
  <c r="C33" i="1"/>
  <c r="F31" i="1"/>
  <c r="C31" i="1" s="1"/>
  <c r="C29" i="1"/>
  <c r="C27" i="1"/>
  <c r="C26" i="1"/>
  <c r="C25" i="1"/>
  <c r="C23" i="1"/>
  <c r="C21" i="1"/>
  <c r="C19" i="1"/>
  <c r="G9" i="1" l="1"/>
  <c r="M33" i="1"/>
  <c r="M25" i="1"/>
  <c r="M63" i="1"/>
  <c r="M68" i="1"/>
  <c r="M76" i="1"/>
  <c r="M82" i="1"/>
  <c r="M64" i="1"/>
  <c r="M71" i="1"/>
  <c r="M77" i="1"/>
  <c r="M83" i="1"/>
  <c r="M23" i="1"/>
  <c r="M29" i="1"/>
  <c r="M35" i="1"/>
  <c r="M39" i="1"/>
  <c r="M43" i="1"/>
  <c r="M56" i="1"/>
  <c r="F84" i="1"/>
  <c r="M44" i="1"/>
  <c r="M57" i="1"/>
  <c r="M61" i="1"/>
  <c r="M65" i="1"/>
  <c r="M72" i="1"/>
  <c r="M79" i="1"/>
  <c r="M21" i="1"/>
  <c r="M27" i="1"/>
  <c r="M34" i="1"/>
  <c r="M37" i="1"/>
  <c r="M45" i="1"/>
  <c r="M58" i="1"/>
  <c r="M62" i="1"/>
  <c r="M66" i="1"/>
  <c r="M74" i="1"/>
  <c r="M81" i="1"/>
  <c r="M38" i="1"/>
  <c r="H84" i="1"/>
  <c r="G10" i="1" l="1"/>
  <c r="M84" i="1"/>
</calcChain>
</file>

<file path=xl/sharedStrings.xml><?xml version="1.0" encoding="utf-8"?>
<sst xmlns="http://schemas.openxmlformats.org/spreadsheetml/2006/main" count="158" uniqueCount="119">
  <si>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</si>
  <si>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</si>
  <si>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Всего</t>
  </si>
  <si>
    <t>Федеральный бюджет</t>
  </si>
  <si>
    <t>Местный бюджет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</si>
  <si>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</si>
  <si>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</si>
  <si>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</si>
  <si>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</si>
  <si>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>Создание и обеспечение функционирования центров образования естественно - 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</si>
  <si>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Расходы на обеспечение деятельности (оказание услуг) муниципальных учреждений 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</si>
  <si>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</si>
  <si>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</si>
  <si>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Укрепление материально-технической базы муниципальных учреждений (ремонт теневых навесов, пищеблока и прачечной муниципального бюджетного дошкольного образовательного учреждения "Детский сад комбинированного вида №11")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</si>
  <si>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</si>
  <si>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</si>
  <si>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</si>
  <si>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</si>
  <si>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</si>
  <si>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</si>
  <si>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Произведены ремонтные работы, в том числе в целях устранения предписаний контролирующих органов</t>
  </si>
  <si>
    <t>Обеспечении бесплатным питанием отдельных категорий обучающихся общеобразовательных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</si>
  <si>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</si>
  <si>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</si>
  <si>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</si>
  <si>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3. Комплекс процессных мероприятий  «Развитие дополнительного образования»</t>
  </si>
  <si>
    <t>4. Комплекс процессных мероприятий  «Обеспечение реализации муниципальной программы»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</si>
  <si>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</si>
  <si>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</si>
  <si>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</si>
  <si>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</si>
  <si>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</si>
  <si>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</si>
  <si>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</si>
  <si>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</si>
  <si>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</si>
  <si>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</si>
  <si>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</si>
  <si>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</si>
  <si>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</si>
  <si>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</si>
  <si>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</si>
  <si>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</si>
  <si>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</si>
  <si>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</si>
  <si>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</si>
  <si>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</si>
  <si>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</si>
  <si>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</si>
  <si>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</si>
  <si>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</si>
  <si>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</si>
  <si>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</si>
  <si>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</si>
  <si>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Начальник Управления образования </t>
  </si>
  <si>
    <t>администрации муниципального образования город Алексин</t>
  </si>
  <si>
    <t>И.А. Шумицкая</t>
  </si>
  <si>
    <t xml:space="preserve">Мониторинг реализации муниципальной программы </t>
  </si>
  <si>
    <t>Нормативный правовой акт, утвердивший Программу</t>
  </si>
  <si>
    <t>Перечень нормативных правовых актов о внесении изменений в нормативный правовой акт, утвердивший Программу, принятых в отчетном квартале с краткой характеристикой вносимых изменений</t>
  </si>
  <si>
    <t>Плановый объем финансирования  Программы (подпрограммы),  рублей</t>
  </si>
  <si>
    <t xml:space="preserve">Фактический объемы финансирования Программы (подпрограммы), рублей </t>
  </si>
  <si>
    <t>Ответственный исполнитель Программы (подпрограммы)</t>
  </si>
  <si>
    <t>Финансирование мероприятий муниципальной Программы (подпрограммы)</t>
  </si>
  <si>
    <t>№ п/п</t>
  </si>
  <si>
    <t>Наименование направления, мероприятия</t>
  </si>
  <si>
    <t>Планируемое финансирование мероприятий (рублей)</t>
  </si>
  <si>
    <t>Фактическое финансирование мероприятий (рублей)</t>
  </si>
  <si>
    <t>в том числе по источникам финансирования</t>
  </si>
  <si>
    <t>Процент финансирования к годовому объему, %</t>
  </si>
  <si>
    <t>Результаты выполнения мероприятий</t>
  </si>
  <si>
    <t>Областной бюджет*</t>
  </si>
  <si>
    <t>Иные источники финансирования</t>
  </si>
  <si>
    <t>Федеральный бюджет*</t>
  </si>
  <si>
    <t>исп. Сухомлинова Е.Е.</t>
  </si>
  <si>
    <t>тел. +79605974087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</si>
  <si>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</si>
  <si>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</si>
  <si>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Образовательные организации обеспечены материально-технической базой для внедрения цифровой образовательной среды</t>
  </si>
  <si>
    <t>Региональный проект «Патриотическое воспитание граждан Российской Федерации»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</si>
  <si>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</si>
  <si>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В государственных и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 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</si>
  <si>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</si>
  <si>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</si>
  <si>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</si>
  <si>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</si>
  <si>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</si>
  <si>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</si>
  <si>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Произведено благоустройство территории и ремонт отопления муниципального ДОУ</t>
  </si>
  <si>
    <t>Реализованы мероприятия по по подготовке к работе МБДОУ "ДС комбинированного вида №1"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</si>
  <si>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</si>
  <si>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</si>
  <si>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</si>
  <si>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</si>
  <si>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</si>
  <si>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</si>
  <si>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</si>
  <si>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Проведены мероприятия по укреплению материально-технической базы ОУ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</si>
  <si>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</si>
  <si>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Постановление администрации муниципального образования город Алексин от 27.12.2022 г. № 2423</t>
  </si>
  <si>
    <t>Постановления администрации муниципального образования город Алексин от 15.03.2023 года №416 – перераспределение ассигнований, изменение некоторых показателей, добавление новых в соответствии с государственной программой «Развитие образования в Тульской области»</t>
  </si>
  <si>
    <t>за 2 квартал 2023 года</t>
  </si>
  <si>
    <t>Укрепление материально-технической базы муниципальных учреждений (подключение ГВС к новой системе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</si>
  <si>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</si>
  <si>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 ремонт кровли муниципального бюджетного дошкольного образовательного учреждения "Детский сад комбинированного вида №28")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</si>
  <si>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</si>
  <si>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</si>
  <si>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</si>
  <si>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 для муниципального бюджетного общеобразовательного учреждения "Средняя общеобразовательная школа № 3")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</si>
  <si>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</si>
  <si>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</si>
  <si>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</si>
  <si>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"Гимназия № 13")</t>
  </si>
  <si>
    <t>Укрепление материально-технической базы муниципальных учреждений (частичный ремонт помещений столовой и кровли над столовой, закупка оборудования для пищеблока для муниципального бюджетного общеобразовательного учреждения "Авангардская средняя общеобразовательная школа № 7")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</si>
  <si>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 для муниципального бюджетного общеобразовательного учреждения "Сеневская основная общеобразовательная школа № 21")</t>
  </si>
  <si>
    <t>Укрепление материально-технической базы муниципальных учреждений (приобретение мебели в кабинеты "Точки роста"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</si>
  <si>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системы отопления для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</si>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</sst>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/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0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0"/>
  <sheetViews>
    <sheetView tabSelected="1" topLeftCell="A79" workbookViewId="0">
      <selection activeCell="G8" sqref="G8:N8"/>
    </sheetView>
  </sheetViews>
  <sheetFormatPr defaultRowHeight="15" x14ac:dyDescent="0.25"/>
  <cols>
    <col min="1" max="1" width="6.28515625" style="10" customWidth="1"/>
    <col min="2" max="2" width="32.28515625" customWidth="1"/>
    <col min="3" max="3" width="14.42578125" customWidth="1"/>
    <col min="4" max="4" width="13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16.85546875" customWidth="1"/>
    <col min="11" max="11" width="14" style="21" customWidth="1"/>
    <col min="12" max="12" width="14.42578125" customWidth="1"/>
    <col min="13" max="13" width="12.7109375" customWidth="1"/>
    <col min="14" max="14" width="31.7109375" customWidth="1"/>
    <col min="16" max="16" width="10.5703125" bestFit="1" customWidth="1"/>
  </cols>
  <sheetData>
    <row r="2" spans="1:14" ht="15.75" x14ac:dyDescent="0.25">
      <c r="A2" s="35" t="s">
        <v>57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.75" x14ac:dyDescent="0.25">
      <c r="A3" s="36" t="s">
        <v>52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4" ht="15.75" x14ac:dyDescent="0.25">
      <c r="A5" s="34" t="s">
        <v>101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4" ht="15.75" customHeight="1" x14ac:dyDescent="0.25">
      <c r="A7" s="37" t="s">
        <v>58</v>
      </c>
      <c r="B7" s="37"/>
      <c r="C7" s="37"/>
      <c r="D7" s="37"/>
      <c r="E7" s="37"/>
      <c r="F7" s="37"/>
      <c r="G7" s="38" t="s">
        <v>99</v>
      </c>
      <c r="H7" s="38"/>
      <c r="I7" s="38"/>
      <c r="J7" s="38"/>
      <c r="K7" s="38"/>
      <c r="L7" s="38"/>
      <c r="M7" s="38"/>
      <c r="N7" s="38"/>
    </row>
    <row r="8" spans="1:14" ht="50.25" customHeight="1" x14ac:dyDescent="0.25">
      <c r="A8" s="37" t="s">
        <v>59</v>
      </c>
      <c r="B8" s="37"/>
      <c r="C8" s="37"/>
      <c r="D8" s="37"/>
      <c r="E8" s="37"/>
      <c r="F8" s="37"/>
      <c r="G8" s="39" t="s">
        <v>100</v>
      </c>
      <c r="H8" s="39"/>
      <c r="I8" s="39"/>
      <c r="J8" s="39"/>
      <c r="K8" s="39"/>
      <c r="L8" s="39"/>
      <c r="M8" s="39"/>
      <c r="N8" s="39"/>
    </row>
    <row r="9" spans="1:14" ht="15.75" customHeight="1" x14ac:dyDescent="0.25">
      <c r="A9" s="37" t="s">
        <v>60</v>
      </c>
      <c r="B9" s="37"/>
      <c r="C9" s="37"/>
      <c r="D9" s="37"/>
      <c r="E9" s="37"/>
      <c r="F9" s="37"/>
      <c r="G9" s="40">
        <f>C84</f>
        <v>1243360780.4999998</v>
      </c>
      <c r="H9" s="38"/>
      <c r="I9" s="38"/>
      <c r="J9" s="38"/>
      <c r="K9" s="38"/>
      <c r="L9" s="38"/>
      <c r="M9" s="38"/>
      <c r="N9" s="38"/>
    </row>
    <row r="10" spans="1:14" ht="15.75" customHeight="1" x14ac:dyDescent="0.25">
      <c r="A10" s="37" t="s">
        <v>61</v>
      </c>
      <c r="B10" s="37"/>
      <c r="C10" s="37"/>
      <c r="D10" s="37"/>
      <c r="E10" s="37"/>
      <c r="F10" s="37"/>
      <c r="G10" s="40">
        <f>H84</f>
        <v>634438289.29000008</v>
      </c>
      <c r="H10" s="38"/>
      <c r="I10" s="38"/>
      <c r="J10" s="38"/>
      <c r="K10" s="38"/>
      <c r="L10" s="38"/>
      <c r="M10" s="38"/>
      <c r="N10" s="38"/>
    </row>
    <row r="11" spans="1:14" ht="15.75" customHeight="1" x14ac:dyDescent="0.25">
      <c r="A11" s="37" t="s">
        <v>62</v>
      </c>
      <c r="B11" s="37"/>
      <c r="C11" s="37"/>
      <c r="D11" s="37"/>
      <c r="E11" s="37"/>
      <c r="F11" s="37"/>
      <c r="G11" s="38" t="s">
        <v>5</v>
      </c>
      <c r="H11" s="38"/>
      <c r="I11" s="38"/>
      <c r="J11" s="38"/>
      <c r="K11" s="38"/>
      <c r="L11" s="38"/>
      <c r="M11" s="38"/>
      <c r="N11" s="38"/>
    </row>
    <row r="12" spans="1:14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4" ht="15.75" x14ac:dyDescent="0.25">
      <c r="A13" s="34" t="s">
        <v>63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5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4" x14ac:dyDescent="0.25">
      <c r="A15" s="33" t="s">
        <v>64</v>
      </c>
      <c r="B15" s="33" t="s">
        <v>65</v>
      </c>
      <c r="C15" s="33" t="s">
        <v>66</v>
      </c>
      <c r="D15" s="33"/>
      <c r="E15" s="33"/>
      <c r="F15" s="33"/>
      <c r="G15" s="33"/>
      <c r="H15" s="33" t="s">
        <v>67</v>
      </c>
      <c r="I15" s="33"/>
      <c r="J15" s="33"/>
      <c r="K15" s="33"/>
      <c r="L15" s="33"/>
      <c r="M15" s="33"/>
      <c r="N15" s="33"/>
    </row>
    <row r="16" spans="1:14" ht="45.75" customHeight="1" x14ac:dyDescent="0.25">
      <c r="A16" s="33"/>
      <c r="B16" s="33"/>
      <c r="C16" s="33" t="s">
        <v>2</v>
      </c>
      <c r="D16" s="33" t="s">
        <v>68</v>
      </c>
      <c r="E16" s="33"/>
      <c r="F16" s="33"/>
      <c r="G16" s="33"/>
      <c r="H16" s="33" t="s">
        <v>2</v>
      </c>
      <c r="I16" s="33" t="s">
        <v>68</v>
      </c>
      <c r="J16" s="33"/>
      <c r="K16" s="33"/>
      <c r="L16" s="33"/>
      <c r="M16" s="33" t="s">
        <v>69</v>
      </c>
      <c r="N16" s="33" t="s">
        <v>70</v>
      </c>
    </row>
    <row r="17" spans="1:16" ht="38.25" customHeight="1" x14ac:dyDescent="0.25">
      <c r="A17" s="33"/>
      <c r="B17" s="33"/>
      <c r="C17" s="33"/>
      <c r="D17" s="9" t="s">
        <v>3</v>
      </c>
      <c r="E17" s="9" t="s">
        <v>71</v>
      </c>
      <c r="F17" s="9" t="s">
        <v>4</v>
      </c>
      <c r="G17" s="4" t="s">
        <v>72</v>
      </c>
      <c r="H17" s="33"/>
      <c r="I17" s="9" t="s">
        <v>73</v>
      </c>
      <c r="J17" s="9" t="s">
        <v>71</v>
      </c>
      <c r="K17" s="22" t="s">
        <v>4</v>
      </c>
      <c r="L17" s="4" t="s">
        <v>72</v>
      </c>
      <c r="M17" s="33"/>
      <c r="N17" s="33"/>
    </row>
    <row r="18" spans="1:16" x14ac:dyDescent="0.25">
      <c r="A18" s="44" t="s">
        <v>6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</row>
    <row r="19" spans="1:16" ht="123.75" customHeight="1" x14ac:dyDescent="0.25">
      <c r="A19" s="9">
        <v>1</v>
      </c>
      <c r="B19" s="9" t="s">
        <v>9</v>
      </c>
      <c r="C19" s="2">
        <f>SUM(D19:F19)</f>
        <v>1518767.6300000001</v>
      </c>
      <c r="D19" s="2">
        <v>1443436.09</v>
      </c>
      <c r="E19" s="2">
        <v>60143.86</v>
      </c>
      <c r="F19" s="2">
        <v>15187.68</v>
      </c>
      <c r="G19" s="2">
        <v>0</v>
      </c>
      <c r="H19" s="18">
        <f>SUM(I19:L19)</f>
        <v>544815</v>
      </c>
      <c r="I19" s="18">
        <v>517791.94</v>
      </c>
      <c r="J19" s="18">
        <v>21574.91</v>
      </c>
      <c r="K19" s="23">
        <v>5448.15</v>
      </c>
      <c r="L19" s="2">
        <v>0</v>
      </c>
      <c r="M19" s="18">
        <f>H19*100/C19</f>
        <v>35.872176180104653</v>
      </c>
      <c r="N19" s="9" t="s">
        <v>76</v>
      </c>
    </row>
    <row r="20" spans="1:16" x14ac:dyDescent="0.25">
      <c r="A20" s="44" t="s">
        <v>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</row>
    <row r="21" spans="1:16" ht="102" x14ac:dyDescent="0.25">
      <c r="A21" s="9">
        <v>2</v>
      </c>
      <c r="B21" s="9" t="s">
        <v>77</v>
      </c>
      <c r="C21" s="2">
        <f>SUM(D21:F21)</f>
        <v>7166667.9799999995</v>
      </c>
      <c r="D21" s="2">
        <v>6811201.0199999996</v>
      </c>
      <c r="E21" s="2">
        <v>283800.28000000003</v>
      </c>
      <c r="F21" s="2">
        <v>71666.679999999993</v>
      </c>
      <c r="G21" s="2">
        <v>0</v>
      </c>
      <c r="H21" s="18">
        <f>SUM(I21:L21)</f>
        <v>1109491.94</v>
      </c>
      <c r="I21" s="18">
        <v>1054461.1000000001</v>
      </c>
      <c r="J21" s="18">
        <v>43935.92</v>
      </c>
      <c r="K21" s="23">
        <v>11094.92</v>
      </c>
      <c r="L21" s="2">
        <v>0</v>
      </c>
      <c r="M21" s="18">
        <f>H21*100/C21</f>
        <v>15.481280046686356</v>
      </c>
      <c r="N21" s="9" t="s">
        <v>78</v>
      </c>
    </row>
    <row r="22" spans="1:16" x14ac:dyDescent="0.25">
      <c r="A22" s="44" t="s">
        <v>79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</row>
    <row r="23" spans="1:16" s="17" customFormat="1" ht="138.75" customHeight="1" x14ac:dyDescent="0.25">
      <c r="A23" s="9">
        <v>3</v>
      </c>
      <c r="B23" s="9" t="s">
        <v>80</v>
      </c>
      <c r="C23" s="2">
        <f>SUM(D23:F23)</f>
        <v>598313.91999999993</v>
      </c>
      <c r="D23" s="2">
        <v>574378.48</v>
      </c>
      <c r="E23" s="2">
        <v>23935.439999999999</v>
      </c>
      <c r="F23" s="2">
        <v>0</v>
      </c>
      <c r="G23" s="18">
        <v>0</v>
      </c>
      <c r="H23" s="18">
        <f>SUM(I23:L23)</f>
        <v>0</v>
      </c>
      <c r="I23" s="18">
        <v>0</v>
      </c>
      <c r="J23" s="18">
        <v>0</v>
      </c>
      <c r="K23" s="23">
        <v>0</v>
      </c>
      <c r="L23" s="2">
        <v>0</v>
      </c>
      <c r="M23" s="18">
        <f>H23*100/C23</f>
        <v>0</v>
      </c>
      <c r="N23" s="9" t="s">
        <v>81</v>
      </c>
    </row>
    <row r="24" spans="1:16" s="17" customFormat="1" x14ac:dyDescent="0.25">
      <c r="A24" s="44" t="s">
        <v>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</row>
    <row r="25" spans="1:16" s="17" customFormat="1" ht="49.5" customHeight="1" x14ac:dyDescent="0.25">
      <c r="A25" s="9">
        <v>4</v>
      </c>
      <c r="B25" s="9" t="s">
        <v>10</v>
      </c>
      <c r="C25" s="2">
        <f t="shared" ref="C25:C40" si="0">SUM(D25:F25)</f>
        <v>109686394.52</v>
      </c>
      <c r="D25" s="2">
        <v>0</v>
      </c>
      <c r="E25" s="2">
        <v>0</v>
      </c>
      <c r="F25" s="2">
        <v>109686394.52</v>
      </c>
      <c r="G25" s="18">
        <v>0</v>
      </c>
      <c r="H25" s="18">
        <f t="shared" ref="H25:H40" si="1">SUM(I25:L25)</f>
        <v>54934890.439999998</v>
      </c>
      <c r="I25" s="18">
        <v>0</v>
      </c>
      <c r="J25" s="18">
        <v>0</v>
      </c>
      <c r="K25" s="23">
        <v>54934890.439999998</v>
      </c>
      <c r="L25" s="2">
        <v>0</v>
      </c>
      <c r="M25" s="18">
        <f t="shared" ref="M25:M40" si="2">H25*100/C25</f>
        <v>50.083595764453065</v>
      </c>
      <c r="N25" s="9" t="s">
        <v>11</v>
      </c>
    </row>
    <row r="26" spans="1:16" s="17" customFormat="1" ht="272.25" customHeight="1" x14ac:dyDescent="0.25">
      <c r="A26" s="9">
        <v>5</v>
      </c>
      <c r="B26" s="9" t="s">
        <v>12</v>
      </c>
      <c r="C26" s="2">
        <f t="shared" si="0"/>
        <v>333513614.52999997</v>
      </c>
      <c r="D26" s="2">
        <v>0</v>
      </c>
      <c r="E26" s="2">
        <v>333513614.52999997</v>
      </c>
      <c r="F26" s="2">
        <v>0</v>
      </c>
      <c r="G26" s="18">
        <v>0</v>
      </c>
      <c r="H26" s="18">
        <f t="shared" si="1"/>
        <v>172933440.05000001</v>
      </c>
      <c r="I26" s="18">
        <v>0</v>
      </c>
      <c r="J26" s="18">
        <v>172933440.05000001</v>
      </c>
      <c r="K26" s="23">
        <v>0</v>
      </c>
      <c r="L26" s="2">
        <v>0</v>
      </c>
      <c r="M26" s="18">
        <f t="shared" si="2"/>
        <v>51.851988199553517</v>
      </c>
      <c r="N26" s="9" t="s">
        <v>43</v>
      </c>
    </row>
    <row r="27" spans="1:16" s="17" customFormat="1" ht="105" customHeight="1" x14ac:dyDescent="0.25">
      <c r="A27" s="9">
        <v>6</v>
      </c>
      <c r="B27" s="9" t="s">
        <v>13</v>
      </c>
      <c r="C27" s="2">
        <f t="shared" si="0"/>
        <v>2943616.94</v>
      </c>
      <c r="D27" s="2">
        <v>0</v>
      </c>
      <c r="E27" s="2">
        <v>0</v>
      </c>
      <c r="F27" s="2">
        <v>2943616.94</v>
      </c>
      <c r="G27" s="18">
        <v>0</v>
      </c>
      <c r="H27" s="18">
        <f t="shared" si="1"/>
        <v>0</v>
      </c>
      <c r="I27" s="18">
        <v>0</v>
      </c>
      <c r="J27" s="18">
        <v>0</v>
      </c>
      <c r="K27" s="23">
        <v>0</v>
      </c>
      <c r="L27" s="2">
        <v>0</v>
      </c>
      <c r="M27" s="18">
        <f t="shared" si="2"/>
        <v>0</v>
      </c>
      <c r="N27" s="9" t="s">
        <v>20</v>
      </c>
    </row>
    <row r="28" spans="1:16" s="17" customFormat="1" ht="105" customHeight="1" x14ac:dyDescent="0.25">
      <c r="A28" s="9">
        <v>7</v>
      </c>
      <c r="B28" s="9" t="s">
        <v>102</v>
      </c>
      <c r="C28" s="2">
        <f t="shared" ref="C28" si="3">SUM(D28:F28)</f>
        <v>400000</v>
      </c>
      <c r="D28" s="2">
        <v>0</v>
      </c>
      <c r="E28" s="2">
        <v>0</v>
      </c>
      <c r="F28" s="2">
        <v>400000</v>
      </c>
      <c r="G28" s="18">
        <v>0</v>
      </c>
      <c r="H28" s="18">
        <f t="shared" ref="H28" si="4">SUM(I28:L28)</f>
        <v>0</v>
      </c>
      <c r="I28" s="18">
        <v>0</v>
      </c>
      <c r="J28" s="18">
        <v>0</v>
      </c>
      <c r="K28" s="23">
        <v>0</v>
      </c>
      <c r="L28" s="2">
        <v>0</v>
      </c>
      <c r="M28" s="18">
        <f t="shared" ref="M28" si="5">H28*100/C28</f>
        <v>0</v>
      </c>
      <c r="N28" s="9" t="s">
        <v>103</v>
      </c>
    </row>
    <row r="29" spans="1:16" s="17" customFormat="1" ht="102" x14ac:dyDescent="0.25">
      <c r="A29" s="9">
        <v>8</v>
      </c>
      <c r="B29" s="9" t="s">
        <v>82</v>
      </c>
      <c r="C29" s="2">
        <f t="shared" si="0"/>
        <v>1841928.16</v>
      </c>
      <c r="D29" s="2">
        <v>0</v>
      </c>
      <c r="E29" s="2">
        <v>0</v>
      </c>
      <c r="F29" s="2">
        <v>1841928.16</v>
      </c>
      <c r="G29" s="18">
        <v>0</v>
      </c>
      <c r="H29" s="18">
        <f t="shared" si="1"/>
        <v>258701.02</v>
      </c>
      <c r="I29" s="18">
        <v>0</v>
      </c>
      <c r="J29" s="18">
        <v>0</v>
      </c>
      <c r="K29" s="23">
        <v>258701.02</v>
      </c>
      <c r="L29" s="2">
        <v>0</v>
      </c>
      <c r="M29" s="18">
        <f t="shared" si="2"/>
        <v>14.045119979054993</v>
      </c>
      <c r="N29" s="9" t="s">
        <v>88</v>
      </c>
      <c r="P29" s="32"/>
    </row>
    <row r="30" spans="1:16" s="17" customFormat="1" ht="89.25" x14ac:dyDescent="0.25">
      <c r="A30" s="9">
        <v>9</v>
      </c>
      <c r="B30" s="9" t="s">
        <v>104</v>
      </c>
      <c r="C30" s="2">
        <f t="shared" ref="C30" si="6">SUM(D30:F30)</f>
        <v>57189</v>
      </c>
      <c r="D30" s="2">
        <v>0</v>
      </c>
      <c r="E30" s="2">
        <v>0</v>
      </c>
      <c r="F30" s="2">
        <v>57189</v>
      </c>
      <c r="G30" s="18">
        <v>0</v>
      </c>
      <c r="H30" s="18">
        <f t="shared" ref="H30" si="7">SUM(I30:L30)</f>
        <v>0</v>
      </c>
      <c r="I30" s="18">
        <v>0</v>
      </c>
      <c r="J30" s="18">
        <v>0</v>
      </c>
      <c r="K30" s="23">
        <v>0</v>
      </c>
      <c r="L30" s="2">
        <v>0</v>
      </c>
      <c r="M30" s="18">
        <f t="shared" ref="M30" si="8">H30*100/C30</f>
        <v>0</v>
      </c>
      <c r="N30" s="9" t="s">
        <v>103</v>
      </c>
      <c r="P30" s="32"/>
    </row>
    <row r="31" spans="1:16" s="17" customFormat="1" ht="102" x14ac:dyDescent="0.25">
      <c r="A31" s="9">
        <v>10</v>
      </c>
      <c r="B31" s="9" t="s">
        <v>83</v>
      </c>
      <c r="C31" s="19">
        <f t="shared" si="0"/>
        <v>889415.48</v>
      </c>
      <c r="D31" s="19">
        <v>0</v>
      </c>
      <c r="E31" s="19">
        <v>0</v>
      </c>
      <c r="F31" s="19">
        <f>15000+874416.28-0.8</f>
        <v>889415.48</v>
      </c>
      <c r="G31" s="18">
        <v>0</v>
      </c>
      <c r="H31" s="18">
        <f t="shared" si="1"/>
        <v>348372.63</v>
      </c>
      <c r="I31" s="18">
        <v>0</v>
      </c>
      <c r="J31" s="18">
        <v>0</v>
      </c>
      <c r="K31" s="23">
        <v>348372.63</v>
      </c>
      <c r="L31" s="2">
        <v>0</v>
      </c>
      <c r="M31" s="18">
        <f t="shared" si="2"/>
        <v>39.168716739672668</v>
      </c>
      <c r="N31" s="9" t="s">
        <v>89</v>
      </c>
    </row>
    <row r="32" spans="1:16" s="17" customFormat="1" ht="114.75" x14ac:dyDescent="0.25">
      <c r="A32" s="9">
        <v>11</v>
      </c>
      <c r="B32" s="9" t="s">
        <v>105</v>
      </c>
      <c r="C32" s="19">
        <f t="shared" ref="C32" si="9">SUM(D32:F32)</f>
        <v>43160</v>
      </c>
      <c r="D32" s="19">
        <v>0</v>
      </c>
      <c r="E32" s="19">
        <v>0</v>
      </c>
      <c r="F32" s="19">
        <v>43160</v>
      </c>
      <c r="G32" s="18">
        <v>0</v>
      </c>
      <c r="H32" s="18">
        <f t="shared" ref="H32" si="10">SUM(I32:L32)</f>
        <v>0</v>
      </c>
      <c r="I32" s="18">
        <v>0</v>
      </c>
      <c r="J32" s="18">
        <v>0</v>
      </c>
      <c r="K32" s="23">
        <v>0</v>
      </c>
      <c r="L32" s="2">
        <v>0</v>
      </c>
      <c r="M32" s="18">
        <f t="shared" ref="M32" si="11">H32*100/C32</f>
        <v>0</v>
      </c>
      <c r="N32" s="9" t="s">
        <v>106</v>
      </c>
    </row>
    <row r="33" spans="1:14" s="17" customFormat="1" ht="104.25" customHeight="1" x14ac:dyDescent="0.25">
      <c r="A33" s="9">
        <v>12</v>
      </c>
      <c r="B33" s="9" t="s">
        <v>84</v>
      </c>
      <c r="C33" s="2">
        <f t="shared" si="0"/>
        <v>852800</v>
      </c>
      <c r="D33" s="2">
        <v>0</v>
      </c>
      <c r="E33" s="2">
        <v>0</v>
      </c>
      <c r="F33" s="2">
        <v>852800</v>
      </c>
      <c r="G33" s="18">
        <v>0</v>
      </c>
      <c r="H33" s="18">
        <f t="shared" si="1"/>
        <v>263000</v>
      </c>
      <c r="I33" s="18">
        <v>0</v>
      </c>
      <c r="J33" s="18">
        <v>0</v>
      </c>
      <c r="K33" s="23">
        <v>263000</v>
      </c>
      <c r="L33" s="2">
        <v>0</v>
      </c>
      <c r="M33" s="18">
        <f t="shared" si="2"/>
        <v>30.839587242026266</v>
      </c>
      <c r="N33" s="9" t="s">
        <v>90</v>
      </c>
    </row>
    <row r="34" spans="1:14" s="17" customFormat="1" ht="208.5" customHeight="1" x14ac:dyDescent="0.25">
      <c r="A34" s="9">
        <v>13</v>
      </c>
      <c r="B34" s="9" t="s">
        <v>14</v>
      </c>
      <c r="C34" s="2">
        <f t="shared" si="0"/>
        <v>17855054.039999999</v>
      </c>
      <c r="D34" s="2">
        <v>0</v>
      </c>
      <c r="E34" s="2">
        <v>16851600</v>
      </c>
      <c r="F34" s="2">
        <v>1003454.04</v>
      </c>
      <c r="G34" s="18">
        <v>0</v>
      </c>
      <c r="H34" s="18">
        <f t="shared" si="1"/>
        <v>0</v>
      </c>
      <c r="I34" s="18">
        <v>0</v>
      </c>
      <c r="J34" s="18">
        <v>0</v>
      </c>
      <c r="K34" s="23">
        <v>0</v>
      </c>
      <c r="L34" s="2">
        <v>0</v>
      </c>
      <c r="M34" s="18">
        <f t="shared" si="2"/>
        <v>0</v>
      </c>
      <c r="N34" s="9" t="s">
        <v>15</v>
      </c>
    </row>
    <row r="35" spans="1:14" s="17" customFormat="1" ht="213" customHeight="1" x14ac:dyDescent="0.25">
      <c r="A35" s="9">
        <v>14</v>
      </c>
      <c r="B35" s="9" t="s">
        <v>85</v>
      </c>
      <c r="C35" s="2">
        <f t="shared" si="0"/>
        <v>6510171.6500000004</v>
      </c>
      <c r="D35" s="2">
        <v>0</v>
      </c>
      <c r="E35" s="2">
        <v>6144300</v>
      </c>
      <c r="F35" s="2">
        <v>365871.65</v>
      </c>
      <c r="G35" s="18">
        <v>0</v>
      </c>
      <c r="H35" s="18">
        <f t="shared" si="1"/>
        <v>0</v>
      </c>
      <c r="I35" s="18">
        <v>0</v>
      </c>
      <c r="J35" s="18">
        <v>0</v>
      </c>
      <c r="K35" s="23">
        <v>0</v>
      </c>
      <c r="L35" s="2">
        <v>0</v>
      </c>
      <c r="M35" s="18">
        <f t="shared" si="2"/>
        <v>0</v>
      </c>
      <c r="N35" s="9" t="s">
        <v>15</v>
      </c>
    </row>
    <row r="36" spans="1:14" s="17" customFormat="1" ht="89.25" x14ac:dyDescent="0.25">
      <c r="A36" s="9">
        <v>15</v>
      </c>
      <c r="B36" s="9" t="s">
        <v>16</v>
      </c>
      <c r="C36" s="2">
        <f t="shared" si="0"/>
        <v>70400</v>
      </c>
      <c r="D36" s="2">
        <v>0</v>
      </c>
      <c r="E36" s="2">
        <v>0</v>
      </c>
      <c r="F36" s="2">
        <v>70400</v>
      </c>
      <c r="G36" s="18">
        <v>0</v>
      </c>
      <c r="H36" s="18">
        <f t="shared" si="1"/>
        <v>15624</v>
      </c>
      <c r="I36" s="18">
        <v>0</v>
      </c>
      <c r="J36" s="18">
        <v>0</v>
      </c>
      <c r="K36" s="23">
        <v>15624</v>
      </c>
      <c r="L36" s="2">
        <v>0</v>
      </c>
      <c r="M36" s="18">
        <f t="shared" si="2"/>
        <v>22.193181818181817</v>
      </c>
      <c r="N36" s="9" t="s">
        <v>17</v>
      </c>
    </row>
    <row r="37" spans="1:14" s="17" customFormat="1" ht="38.25" x14ac:dyDescent="0.25">
      <c r="A37" s="9">
        <v>16</v>
      </c>
      <c r="B37" s="9" t="s">
        <v>18</v>
      </c>
      <c r="C37" s="2">
        <f t="shared" si="0"/>
        <v>9000234</v>
      </c>
      <c r="D37" s="2">
        <v>0</v>
      </c>
      <c r="E37" s="2">
        <v>9000234</v>
      </c>
      <c r="F37" s="2">
        <v>0</v>
      </c>
      <c r="G37" s="18">
        <v>0</v>
      </c>
      <c r="H37" s="18">
        <f t="shared" si="1"/>
        <v>3711540.9</v>
      </c>
      <c r="I37" s="18">
        <v>0</v>
      </c>
      <c r="J37" s="18">
        <v>3711540.9</v>
      </c>
      <c r="K37" s="23">
        <v>0</v>
      </c>
      <c r="L37" s="2">
        <v>0</v>
      </c>
      <c r="M37" s="18">
        <f t="shared" si="2"/>
        <v>41.238271138283736</v>
      </c>
      <c r="N37" s="9" t="s">
        <v>44</v>
      </c>
    </row>
    <row r="38" spans="1:14" s="17" customFormat="1" ht="229.5" x14ac:dyDescent="0.25">
      <c r="A38" s="9">
        <v>17</v>
      </c>
      <c r="B38" s="9" t="s">
        <v>86</v>
      </c>
      <c r="C38" s="2">
        <f t="shared" si="0"/>
        <v>282324.24</v>
      </c>
      <c r="D38" s="2">
        <v>0</v>
      </c>
      <c r="E38" s="2">
        <v>282324.24</v>
      </c>
      <c r="F38" s="2">
        <v>0</v>
      </c>
      <c r="G38" s="18">
        <v>0</v>
      </c>
      <c r="H38" s="18">
        <f t="shared" si="1"/>
        <v>0</v>
      </c>
      <c r="I38" s="18">
        <v>0</v>
      </c>
      <c r="J38" s="18">
        <v>0</v>
      </c>
      <c r="K38" s="23">
        <v>0</v>
      </c>
      <c r="L38" s="2">
        <v>0</v>
      </c>
      <c r="M38" s="18">
        <f t="shared" si="2"/>
        <v>0</v>
      </c>
      <c r="N38" s="9" t="s">
        <v>91</v>
      </c>
    </row>
    <row r="39" spans="1:14" s="17" customFormat="1" ht="280.5" x14ac:dyDescent="0.25">
      <c r="A39" s="9">
        <v>18</v>
      </c>
      <c r="B39" s="9" t="s">
        <v>87</v>
      </c>
      <c r="C39" s="2">
        <f t="shared" si="0"/>
        <v>242930.16</v>
      </c>
      <c r="D39" s="2">
        <v>0</v>
      </c>
      <c r="E39" s="2">
        <v>242930.16</v>
      </c>
      <c r="F39" s="2">
        <v>0</v>
      </c>
      <c r="G39" s="18">
        <v>0</v>
      </c>
      <c r="H39" s="18">
        <f t="shared" si="1"/>
        <v>76139.66</v>
      </c>
      <c r="I39" s="18">
        <v>0</v>
      </c>
      <c r="J39" s="18">
        <v>76139.66</v>
      </c>
      <c r="K39" s="23">
        <v>0</v>
      </c>
      <c r="L39" s="2">
        <v>0</v>
      </c>
      <c r="M39" s="18">
        <f t="shared" si="2"/>
        <v>31.342201396483663</v>
      </c>
      <c r="N39" s="9" t="s">
        <v>91</v>
      </c>
    </row>
    <row r="40" spans="1:14" s="17" customFormat="1" ht="114.75" x14ac:dyDescent="0.25">
      <c r="A40" s="9">
        <v>19</v>
      </c>
      <c r="B40" s="9" t="s">
        <v>19</v>
      </c>
      <c r="C40" s="2">
        <f t="shared" si="0"/>
        <v>8441275.9199999999</v>
      </c>
      <c r="D40" s="2">
        <v>0</v>
      </c>
      <c r="E40" s="2">
        <v>8441275.9199999999</v>
      </c>
      <c r="F40" s="2">
        <v>0</v>
      </c>
      <c r="G40" s="18">
        <v>0</v>
      </c>
      <c r="H40" s="18">
        <f t="shared" si="1"/>
        <v>2593252.61</v>
      </c>
      <c r="I40" s="18">
        <v>0</v>
      </c>
      <c r="J40" s="18">
        <v>2593252.61</v>
      </c>
      <c r="K40" s="23">
        <v>0</v>
      </c>
      <c r="L40" s="2">
        <v>0</v>
      </c>
      <c r="M40" s="18">
        <f t="shared" si="2"/>
        <v>30.721097551802334</v>
      </c>
      <c r="N40" s="9" t="s">
        <v>45</v>
      </c>
    </row>
    <row r="41" spans="1:14" s="17" customFormat="1" x14ac:dyDescent="0.25">
      <c r="A41" s="44" t="s">
        <v>0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14" s="17" customFormat="1" ht="51" x14ac:dyDescent="0.25">
      <c r="A42" s="9">
        <v>20</v>
      </c>
      <c r="B42" s="9" t="s">
        <v>10</v>
      </c>
      <c r="C42" s="2">
        <f t="shared" ref="C42:C59" si="12">SUM(D42:F42)</f>
        <v>57297608.850000001</v>
      </c>
      <c r="D42" s="2">
        <v>0</v>
      </c>
      <c r="E42" s="2">
        <v>0</v>
      </c>
      <c r="F42" s="2">
        <v>57297608.850000001</v>
      </c>
      <c r="G42" s="18">
        <v>0</v>
      </c>
      <c r="H42" s="18">
        <f t="shared" ref="H42:H66" si="13">SUM(I42:L42)</f>
        <v>34220012.57</v>
      </c>
      <c r="I42" s="18">
        <v>0</v>
      </c>
      <c r="J42" s="18">
        <v>0</v>
      </c>
      <c r="K42" s="23">
        <v>34220012.57</v>
      </c>
      <c r="L42" s="2">
        <v>0</v>
      </c>
      <c r="M42" s="18">
        <f t="shared" ref="M42:M66" si="14">H42*100/C42</f>
        <v>59.723282099930074</v>
      </c>
      <c r="N42" s="9" t="s">
        <v>11</v>
      </c>
    </row>
    <row r="43" spans="1:14" s="17" customFormat="1" ht="267.75" customHeight="1" x14ac:dyDescent="0.25">
      <c r="A43" s="9">
        <v>21</v>
      </c>
      <c r="B43" s="9" t="s">
        <v>12</v>
      </c>
      <c r="C43" s="2">
        <f t="shared" si="12"/>
        <v>453695606.93000001</v>
      </c>
      <c r="D43" s="2">
        <v>0</v>
      </c>
      <c r="E43" s="2">
        <v>453695606.93000001</v>
      </c>
      <c r="F43" s="2">
        <v>0</v>
      </c>
      <c r="G43" s="18">
        <v>0</v>
      </c>
      <c r="H43" s="18">
        <f t="shared" si="13"/>
        <v>254834607.78999999</v>
      </c>
      <c r="I43" s="18">
        <v>0</v>
      </c>
      <c r="J43" s="18">
        <v>254834607.78999999</v>
      </c>
      <c r="K43" s="23">
        <v>0</v>
      </c>
      <c r="L43" s="2">
        <v>0</v>
      </c>
      <c r="M43" s="18">
        <f t="shared" si="14"/>
        <v>56.168630222006541</v>
      </c>
      <c r="N43" s="9" t="s">
        <v>46</v>
      </c>
    </row>
    <row r="44" spans="1:14" s="17" customFormat="1" ht="269.25" customHeight="1" x14ac:dyDescent="0.25">
      <c r="A44" s="9">
        <v>22</v>
      </c>
      <c r="B44" s="9" t="s">
        <v>12</v>
      </c>
      <c r="C44" s="2">
        <f t="shared" si="12"/>
        <v>24317912.809999999</v>
      </c>
      <c r="D44" s="2">
        <v>0</v>
      </c>
      <c r="E44" s="2">
        <v>24317912.809999999</v>
      </c>
      <c r="F44" s="2">
        <v>0</v>
      </c>
      <c r="G44" s="18">
        <v>0</v>
      </c>
      <c r="H44" s="18">
        <f t="shared" si="13"/>
        <v>5480859.9000000004</v>
      </c>
      <c r="I44" s="18">
        <v>0</v>
      </c>
      <c r="J44" s="18">
        <v>5480859.9000000004</v>
      </c>
      <c r="K44" s="23">
        <v>0</v>
      </c>
      <c r="L44" s="2">
        <v>0</v>
      </c>
      <c r="M44" s="18">
        <f t="shared" si="14"/>
        <v>22.538364796448171</v>
      </c>
      <c r="N44" s="9" t="s">
        <v>46</v>
      </c>
    </row>
    <row r="45" spans="1:14" s="17" customFormat="1" ht="38.25" x14ac:dyDescent="0.25">
      <c r="A45" s="9">
        <v>23</v>
      </c>
      <c r="B45" s="9" t="s">
        <v>92</v>
      </c>
      <c r="C45" s="2">
        <f t="shared" si="12"/>
        <v>7449.34</v>
      </c>
      <c r="D45" s="2">
        <v>0</v>
      </c>
      <c r="E45" s="2">
        <v>0</v>
      </c>
      <c r="F45" s="2">
        <f>6985.32+464.02</f>
        <v>7449.34</v>
      </c>
      <c r="G45" s="18">
        <v>0</v>
      </c>
      <c r="H45" s="18">
        <f t="shared" si="13"/>
        <v>0</v>
      </c>
      <c r="I45" s="18">
        <v>0</v>
      </c>
      <c r="J45" s="18">
        <v>0</v>
      </c>
      <c r="K45" s="23">
        <v>0</v>
      </c>
      <c r="L45" s="2">
        <v>0</v>
      </c>
      <c r="M45" s="18">
        <f t="shared" si="14"/>
        <v>0</v>
      </c>
      <c r="N45" s="9" t="s">
        <v>97</v>
      </c>
    </row>
    <row r="46" spans="1:14" s="17" customFormat="1" ht="89.25" x14ac:dyDescent="0.25">
      <c r="A46" s="9">
        <v>24</v>
      </c>
      <c r="B46" s="9" t="s">
        <v>107</v>
      </c>
      <c r="C46" s="2">
        <f t="shared" ref="C46" si="15">SUM(D46:F46)</f>
        <v>562086.67000000004</v>
      </c>
      <c r="D46" s="2">
        <v>0</v>
      </c>
      <c r="E46" s="2">
        <v>0</v>
      </c>
      <c r="F46" s="2">
        <v>562086.67000000004</v>
      </c>
      <c r="G46" s="18">
        <v>0</v>
      </c>
      <c r="H46" s="23">
        <f t="shared" ref="H46" si="16">SUM(I46:L46)</f>
        <v>0</v>
      </c>
      <c r="I46" s="18">
        <v>0</v>
      </c>
      <c r="J46" s="18">
        <v>0</v>
      </c>
      <c r="K46" s="23">
        <v>0</v>
      </c>
      <c r="L46" s="2">
        <v>0</v>
      </c>
      <c r="M46" s="18">
        <f t="shared" ref="M46" si="17">H46*100/C46</f>
        <v>0</v>
      </c>
      <c r="N46" s="9" t="s">
        <v>103</v>
      </c>
    </row>
    <row r="47" spans="1:14" s="17" customFormat="1" ht="89.25" x14ac:dyDescent="0.25">
      <c r="A47" s="9">
        <v>25</v>
      </c>
      <c r="B47" s="9" t="s">
        <v>93</v>
      </c>
      <c r="C47" s="2">
        <f t="shared" si="12"/>
        <v>39986.589999999997</v>
      </c>
      <c r="D47" s="2">
        <v>0</v>
      </c>
      <c r="E47" s="2">
        <v>0</v>
      </c>
      <c r="F47" s="2">
        <v>39986.589999999997</v>
      </c>
      <c r="G47" s="18">
        <v>0</v>
      </c>
      <c r="H47" s="23">
        <f t="shared" si="13"/>
        <v>39767.89</v>
      </c>
      <c r="I47" s="18">
        <v>0</v>
      </c>
      <c r="J47" s="18">
        <v>0</v>
      </c>
      <c r="K47" s="23">
        <v>39767.89</v>
      </c>
      <c r="L47" s="2">
        <v>0</v>
      </c>
      <c r="M47" s="18">
        <f t="shared" si="14"/>
        <v>99.453066640591274</v>
      </c>
      <c r="N47" s="9" t="s">
        <v>20</v>
      </c>
    </row>
    <row r="48" spans="1:14" s="17" customFormat="1" ht="127.5" x14ac:dyDescent="0.25">
      <c r="A48" s="9">
        <v>26</v>
      </c>
      <c r="B48" s="9" t="s">
        <v>108</v>
      </c>
      <c r="C48" s="2">
        <f t="shared" ref="C48:C53" si="18">SUM(D48:F48)</f>
        <v>733093.18</v>
      </c>
      <c r="D48" s="2">
        <v>0</v>
      </c>
      <c r="E48" s="2">
        <v>0</v>
      </c>
      <c r="F48" s="2">
        <v>733093.18</v>
      </c>
      <c r="G48" s="18">
        <v>0</v>
      </c>
      <c r="H48" s="23">
        <f t="shared" ref="H48:H53" si="19">SUM(I48:L48)</f>
        <v>328679.71999999997</v>
      </c>
      <c r="I48" s="18">
        <v>0</v>
      </c>
      <c r="J48" s="18">
        <v>0</v>
      </c>
      <c r="K48" s="23">
        <v>328679.71999999997</v>
      </c>
      <c r="L48" s="2">
        <v>0</v>
      </c>
      <c r="M48" s="18">
        <f t="shared" ref="M48:M53" si="20">H48*100/C48</f>
        <v>44.834644349030768</v>
      </c>
      <c r="N48" s="9" t="s">
        <v>109</v>
      </c>
    </row>
    <row r="49" spans="1:14" s="17" customFormat="1" ht="89.25" x14ac:dyDescent="0.25">
      <c r="A49" s="9">
        <v>27</v>
      </c>
      <c r="B49" s="9" t="s">
        <v>110</v>
      </c>
      <c r="C49" s="2">
        <f t="shared" si="18"/>
        <v>577458.61</v>
      </c>
      <c r="D49" s="2">
        <v>0</v>
      </c>
      <c r="E49" s="2">
        <v>0</v>
      </c>
      <c r="F49" s="2">
        <v>577458.61</v>
      </c>
      <c r="G49" s="18">
        <v>0</v>
      </c>
      <c r="H49" s="23">
        <f t="shared" si="19"/>
        <v>0</v>
      </c>
      <c r="I49" s="18">
        <v>0</v>
      </c>
      <c r="J49" s="18">
        <v>0</v>
      </c>
      <c r="K49" s="23">
        <v>0</v>
      </c>
      <c r="L49" s="2">
        <v>0</v>
      </c>
      <c r="M49" s="18">
        <f t="shared" si="20"/>
        <v>0</v>
      </c>
      <c r="N49" s="9" t="s">
        <v>103</v>
      </c>
    </row>
    <row r="50" spans="1:14" s="17" customFormat="1" ht="89.25" x14ac:dyDescent="0.25">
      <c r="A50" s="9">
        <v>28</v>
      </c>
      <c r="B50" s="9" t="s">
        <v>111</v>
      </c>
      <c r="C50" s="2">
        <f t="shared" si="18"/>
        <v>199352.72</v>
      </c>
      <c r="D50" s="2">
        <v>0</v>
      </c>
      <c r="E50" s="2">
        <v>0</v>
      </c>
      <c r="F50" s="2">
        <v>199352.72</v>
      </c>
      <c r="G50" s="18">
        <v>0</v>
      </c>
      <c r="H50" s="23">
        <f t="shared" si="19"/>
        <v>0</v>
      </c>
      <c r="I50" s="18">
        <v>0</v>
      </c>
      <c r="J50" s="18">
        <v>0</v>
      </c>
      <c r="K50" s="23">
        <v>0</v>
      </c>
      <c r="L50" s="2">
        <v>0</v>
      </c>
      <c r="M50" s="18">
        <f t="shared" si="20"/>
        <v>0</v>
      </c>
      <c r="N50" s="9" t="s">
        <v>103</v>
      </c>
    </row>
    <row r="51" spans="1:14" s="17" customFormat="1" ht="76.5" x14ac:dyDescent="0.25">
      <c r="A51" s="9">
        <v>29</v>
      </c>
      <c r="B51" s="9" t="s">
        <v>112</v>
      </c>
      <c r="C51" s="2">
        <f t="shared" si="18"/>
        <v>1348179.71</v>
      </c>
      <c r="D51" s="2">
        <v>0</v>
      </c>
      <c r="E51" s="2">
        <v>0</v>
      </c>
      <c r="F51" s="2">
        <v>1348179.71</v>
      </c>
      <c r="G51" s="18">
        <v>0</v>
      </c>
      <c r="H51" s="23">
        <f t="shared" si="19"/>
        <v>0</v>
      </c>
      <c r="I51" s="18">
        <v>0</v>
      </c>
      <c r="J51" s="18">
        <v>0</v>
      </c>
      <c r="K51" s="23">
        <v>0</v>
      </c>
      <c r="L51" s="2">
        <v>0</v>
      </c>
      <c r="M51" s="18">
        <f t="shared" si="20"/>
        <v>0</v>
      </c>
      <c r="N51" s="9" t="s">
        <v>103</v>
      </c>
    </row>
    <row r="52" spans="1:14" s="17" customFormat="1" ht="114.75" x14ac:dyDescent="0.25">
      <c r="A52" s="9">
        <v>30</v>
      </c>
      <c r="B52" s="9" t="s">
        <v>113</v>
      </c>
      <c r="C52" s="2">
        <f t="shared" si="18"/>
        <v>346055.67999999999</v>
      </c>
      <c r="D52" s="2">
        <v>0</v>
      </c>
      <c r="E52" s="2">
        <v>0</v>
      </c>
      <c r="F52" s="2">
        <v>346055.67999999999</v>
      </c>
      <c r="G52" s="18">
        <v>0</v>
      </c>
      <c r="H52" s="23">
        <f t="shared" si="19"/>
        <v>0</v>
      </c>
      <c r="I52" s="18">
        <v>0</v>
      </c>
      <c r="J52" s="18">
        <v>0</v>
      </c>
      <c r="K52" s="23">
        <v>0</v>
      </c>
      <c r="L52" s="2">
        <v>0</v>
      </c>
      <c r="M52" s="18">
        <f t="shared" si="20"/>
        <v>0</v>
      </c>
      <c r="N52" s="9" t="s">
        <v>109</v>
      </c>
    </row>
    <row r="53" spans="1:14" s="17" customFormat="1" ht="114.75" x14ac:dyDescent="0.25">
      <c r="A53" s="9">
        <v>31</v>
      </c>
      <c r="B53" s="9" t="s">
        <v>114</v>
      </c>
      <c r="C53" s="2">
        <f t="shared" si="18"/>
        <v>302116.14</v>
      </c>
      <c r="D53" s="2">
        <v>0</v>
      </c>
      <c r="E53" s="2">
        <v>0</v>
      </c>
      <c r="F53" s="2">
        <v>302116.14</v>
      </c>
      <c r="G53" s="18">
        <v>0</v>
      </c>
      <c r="H53" s="23">
        <f t="shared" si="19"/>
        <v>0</v>
      </c>
      <c r="I53" s="18">
        <v>0</v>
      </c>
      <c r="J53" s="18">
        <v>0</v>
      </c>
      <c r="K53" s="23">
        <v>0</v>
      </c>
      <c r="L53" s="2">
        <v>0</v>
      </c>
      <c r="M53" s="18">
        <f t="shared" si="20"/>
        <v>0</v>
      </c>
      <c r="N53" s="9" t="s">
        <v>109</v>
      </c>
    </row>
    <row r="54" spans="1:14" s="17" customFormat="1" ht="204" x14ac:dyDescent="0.25">
      <c r="A54" s="9">
        <v>32</v>
      </c>
      <c r="B54" s="9" t="s">
        <v>115</v>
      </c>
      <c r="C54" s="2">
        <f t="shared" ref="C54:C55" si="21">SUM(D54:F54)</f>
        <v>300000</v>
      </c>
      <c r="D54" s="2">
        <v>0</v>
      </c>
      <c r="E54" s="2">
        <v>0</v>
      </c>
      <c r="F54" s="2">
        <v>300000</v>
      </c>
      <c r="G54" s="18">
        <v>0</v>
      </c>
      <c r="H54" s="23">
        <f t="shared" ref="H54:H55" si="22">SUM(I54:L54)</f>
        <v>0</v>
      </c>
      <c r="I54" s="18">
        <v>0</v>
      </c>
      <c r="J54" s="18">
        <v>0</v>
      </c>
      <c r="K54" s="23">
        <v>0</v>
      </c>
      <c r="L54" s="2">
        <v>0</v>
      </c>
      <c r="M54" s="18">
        <f t="shared" ref="M54:M55" si="23">H54*100/C54</f>
        <v>0</v>
      </c>
      <c r="N54" s="9" t="s">
        <v>15</v>
      </c>
    </row>
    <row r="55" spans="1:14" s="17" customFormat="1" ht="89.25" x14ac:dyDescent="0.25">
      <c r="A55" s="9">
        <v>33</v>
      </c>
      <c r="B55" s="9" t="s">
        <v>116</v>
      </c>
      <c r="C55" s="2">
        <f t="shared" si="21"/>
        <v>104104.57</v>
      </c>
      <c r="D55" s="2">
        <v>0</v>
      </c>
      <c r="E55" s="2">
        <v>0</v>
      </c>
      <c r="F55" s="2">
        <v>104104.57</v>
      </c>
      <c r="G55" s="18">
        <v>0</v>
      </c>
      <c r="H55" s="23">
        <f t="shared" si="22"/>
        <v>0</v>
      </c>
      <c r="I55" s="18">
        <v>0</v>
      </c>
      <c r="J55" s="18">
        <v>0</v>
      </c>
      <c r="K55" s="23">
        <v>0</v>
      </c>
      <c r="L55" s="2">
        <v>0</v>
      </c>
      <c r="M55" s="18">
        <f t="shared" si="23"/>
        <v>0</v>
      </c>
      <c r="N55" s="9" t="s">
        <v>103</v>
      </c>
    </row>
    <row r="56" spans="1:14" s="17" customFormat="1" ht="204" x14ac:dyDescent="0.25">
      <c r="A56" s="9">
        <v>34</v>
      </c>
      <c r="B56" s="9" t="s">
        <v>94</v>
      </c>
      <c r="C56" s="2">
        <f t="shared" si="12"/>
        <v>2000000</v>
      </c>
      <c r="D56" s="2">
        <v>0</v>
      </c>
      <c r="E56" s="2">
        <v>1887600</v>
      </c>
      <c r="F56" s="2">
        <v>112400</v>
      </c>
      <c r="G56" s="18">
        <v>0</v>
      </c>
      <c r="H56" s="47">
        <f t="shared" si="13"/>
        <v>0</v>
      </c>
      <c r="I56" s="18">
        <v>0</v>
      </c>
      <c r="J56" s="18">
        <v>0</v>
      </c>
      <c r="K56" s="23">
        <v>0</v>
      </c>
      <c r="L56" s="2">
        <v>0</v>
      </c>
      <c r="M56" s="18">
        <f t="shared" si="14"/>
        <v>0</v>
      </c>
      <c r="N56" s="9" t="s">
        <v>15</v>
      </c>
    </row>
    <row r="57" spans="1:14" s="17" customFormat="1" ht="204" x14ac:dyDescent="0.25">
      <c r="A57" s="9">
        <v>35</v>
      </c>
      <c r="B57" s="9" t="s">
        <v>95</v>
      </c>
      <c r="C57" s="2">
        <f t="shared" si="12"/>
        <v>4245602.88</v>
      </c>
      <c r="D57" s="2">
        <v>0</v>
      </c>
      <c r="E57" s="2">
        <v>4007000</v>
      </c>
      <c r="F57" s="2">
        <v>238602.88</v>
      </c>
      <c r="G57" s="18">
        <v>0</v>
      </c>
      <c r="H57" s="47">
        <f t="shared" si="13"/>
        <v>0</v>
      </c>
      <c r="I57" s="18">
        <v>0</v>
      </c>
      <c r="J57" s="18">
        <v>0</v>
      </c>
      <c r="K57" s="23">
        <v>0</v>
      </c>
      <c r="L57" s="2">
        <v>0</v>
      </c>
      <c r="M57" s="18">
        <f t="shared" si="14"/>
        <v>0</v>
      </c>
      <c r="N57" s="9" t="s">
        <v>15</v>
      </c>
    </row>
    <row r="58" spans="1:14" s="17" customFormat="1" ht="76.5" x14ac:dyDescent="0.25">
      <c r="A58" s="9">
        <v>36</v>
      </c>
      <c r="B58" s="9" t="s">
        <v>21</v>
      </c>
      <c r="C58" s="2">
        <f t="shared" si="12"/>
        <v>994800</v>
      </c>
      <c r="D58" s="2">
        <v>0</v>
      </c>
      <c r="E58" s="2">
        <v>0</v>
      </c>
      <c r="F58" s="2">
        <v>994800</v>
      </c>
      <c r="G58" s="18">
        <v>0</v>
      </c>
      <c r="H58" s="47">
        <f t="shared" si="13"/>
        <v>449754.97</v>
      </c>
      <c r="I58" s="18">
        <v>0</v>
      </c>
      <c r="J58" s="18">
        <v>0</v>
      </c>
      <c r="K58" s="23">
        <v>449754.97</v>
      </c>
      <c r="L58" s="2">
        <v>0</v>
      </c>
      <c r="M58" s="18">
        <f t="shared" si="14"/>
        <v>45.21059207880981</v>
      </c>
      <c r="N58" s="9" t="s">
        <v>47</v>
      </c>
    </row>
    <row r="59" spans="1:14" s="17" customFormat="1" ht="131.25" customHeight="1" x14ac:dyDescent="0.25">
      <c r="A59" s="9">
        <v>37</v>
      </c>
      <c r="B59" s="9" t="s">
        <v>96</v>
      </c>
      <c r="C59" s="2">
        <f t="shared" si="12"/>
        <v>251075.13</v>
      </c>
      <c r="D59" s="2">
        <v>0</v>
      </c>
      <c r="E59" s="2">
        <v>0</v>
      </c>
      <c r="F59" s="2">
        <f>245155.68+5919.45</f>
        <v>251075.13</v>
      </c>
      <c r="G59" s="18">
        <v>0</v>
      </c>
      <c r="H59" s="47">
        <f t="shared" si="13"/>
        <v>114252.59</v>
      </c>
      <c r="I59" s="18">
        <v>0</v>
      </c>
      <c r="J59" s="18">
        <v>0</v>
      </c>
      <c r="K59" s="23">
        <v>114252.59</v>
      </c>
      <c r="L59" s="2">
        <v>0</v>
      </c>
      <c r="M59" s="18">
        <f t="shared" si="14"/>
        <v>45.505339377898558</v>
      </c>
      <c r="N59" s="9" t="s">
        <v>98</v>
      </c>
    </row>
    <row r="60" spans="1:14" s="17" customFormat="1" ht="153" x14ac:dyDescent="0.25">
      <c r="A60" s="9">
        <v>38</v>
      </c>
      <c r="B60" s="9" t="s">
        <v>22</v>
      </c>
      <c r="C60" s="2">
        <v>21965500</v>
      </c>
      <c r="D60" s="2">
        <v>21965500</v>
      </c>
      <c r="E60" s="2">
        <v>0</v>
      </c>
      <c r="F60" s="2">
        <v>0</v>
      </c>
      <c r="G60" s="18">
        <v>0</v>
      </c>
      <c r="H60" s="47">
        <f t="shared" si="13"/>
        <v>13874106.359999999</v>
      </c>
      <c r="I60" s="18">
        <v>13874106.359999999</v>
      </c>
      <c r="J60" s="18">
        <v>0</v>
      </c>
      <c r="K60" s="23">
        <v>0</v>
      </c>
      <c r="L60" s="2">
        <v>0</v>
      </c>
      <c r="M60" s="18">
        <f t="shared" si="14"/>
        <v>63.163171154765429</v>
      </c>
      <c r="N60" s="9" t="s">
        <v>48</v>
      </c>
    </row>
    <row r="61" spans="1:14" s="17" customFormat="1" ht="89.25" x14ac:dyDescent="0.25">
      <c r="A61" s="9">
        <v>39</v>
      </c>
      <c r="B61" s="9" t="s">
        <v>16</v>
      </c>
      <c r="C61" s="2">
        <f t="shared" ref="C61:C66" si="24">SUM(D61:F61)</f>
        <v>496100</v>
      </c>
      <c r="D61" s="2">
        <v>0</v>
      </c>
      <c r="E61" s="2">
        <v>0</v>
      </c>
      <c r="F61" s="2">
        <v>496100</v>
      </c>
      <c r="G61" s="18">
        <v>0</v>
      </c>
      <c r="H61" s="47">
        <f t="shared" si="13"/>
        <v>165823</v>
      </c>
      <c r="I61" s="18">
        <v>0</v>
      </c>
      <c r="J61" s="18">
        <v>0</v>
      </c>
      <c r="K61" s="23">
        <v>165823</v>
      </c>
      <c r="L61" s="2">
        <v>0</v>
      </c>
      <c r="M61" s="18">
        <f t="shared" si="14"/>
        <v>33.425317476315257</v>
      </c>
      <c r="N61" s="9" t="s">
        <v>17</v>
      </c>
    </row>
    <row r="62" spans="1:14" s="17" customFormat="1" ht="76.5" x14ac:dyDescent="0.25">
      <c r="A62" s="9">
        <v>40</v>
      </c>
      <c r="B62" s="9" t="s">
        <v>23</v>
      </c>
      <c r="C62" s="2">
        <f t="shared" si="24"/>
        <v>70455.929999999993</v>
      </c>
      <c r="D62" s="2">
        <v>0</v>
      </c>
      <c r="E62" s="2">
        <v>70455.929999999993</v>
      </c>
      <c r="F62" s="2">
        <v>0</v>
      </c>
      <c r="G62" s="18">
        <v>0</v>
      </c>
      <c r="H62" s="47">
        <f t="shared" si="13"/>
        <v>0</v>
      </c>
      <c r="I62" s="18">
        <v>0</v>
      </c>
      <c r="J62" s="18">
        <v>0</v>
      </c>
      <c r="K62" s="23">
        <v>0</v>
      </c>
      <c r="L62" s="2">
        <v>0</v>
      </c>
      <c r="M62" s="18">
        <f t="shared" si="14"/>
        <v>0</v>
      </c>
      <c r="N62" s="9" t="s">
        <v>49</v>
      </c>
    </row>
    <row r="63" spans="1:14" s="17" customFormat="1" ht="146.25" customHeight="1" x14ac:dyDescent="0.25">
      <c r="A63" s="9">
        <v>41</v>
      </c>
      <c r="B63" s="9" t="s">
        <v>53</v>
      </c>
      <c r="C63" s="2">
        <f t="shared" si="24"/>
        <v>5123611.92</v>
      </c>
      <c r="D63" s="2">
        <v>0</v>
      </c>
      <c r="E63" s="2">
        <v>5123611.92</v>
      </c>
      <c r="F63" s="2">
        <v>0</v>
      </c>
      <c r="G63" s="18">
        <v>0</v>
      </c>
      <c r="H63" s="47">
        <f t="shared" si="13"/>
        <v>2361101.13</v>
      </c>
      <c r="I63" s="18">
        <v>0</v>
      </c>
      <c r="J63" s="18">
        <v>2361101.13</v>
      </c>
      <c r="K63" s="23">
        <v>0</v>
      </c>
      <c r="L63" s="2">
        <v>0</v>
      </c>
      <c r="M63" s="18">
        <f t="shared" si="14"/>
        <v>46.082747227272435</v>
      </c>
      <c r="N63" s="9" t="s">
        <v>50</v>
      </c>
    </row>
    <row r="64" spans="1:14" s="17" customFormat="1" ht="76.5" x14ac:dyDescent="0.25">
      <c r="A64" s="9">
        <v>42</v>
      </c>
      <c r="B64" s="9" t="s">
        <v>24</v>
      </c>
      <c r="C64" s="2">
        <f t="shared" si="24"/>
        <v>594980.68000000005</v>
      </c>
      <c r="D64" s="2">
        <v>0</v>
      </c>
      <c r="E64" s="2">
        <v>594980.68000000005</v>
      </c>
      <c r="F64" s="2">
        <v>0</v>
      </c>
      <c r="G64" s="18">
        <v>0</v>
      </c>
      <c r="H64" s="47">
        <f t="shared" si="13"/>
        <v>0</v>
      </c>
      <c r="I64" s="18">
        <v>0</v>
      </c>
      <c r="J64" s="18">
        <v>0</v>
      </c>
      <c r="K64" s="23">
        <v>0</v>
      </c>
      <c r="L64" s="2">
        <v>0</v>
      </c>
      <c r="M64" s="18">
        <f t="shared" si="14"/>
        <v>0</v>
      </c>
      <c r="N64" s="9" t="s">
        <v>51</v>
      </c>
    </row>
    <row r="65" spans="1:14" s="17" customFormat="1" ht="38.25" x14ac:dyDescent="0.25">
      <c r="A65" s="9">
        <v>43</v>
      </c>
      <c r="B65" s="9" t="s">
        <v>18</v>
      </c>
      <c r="C65" s="2">
        <f t="shared" si="24"/>
        <v>14196048.9</v>
      </c>
      <c r="D65" s="2">
        <v>0</v>
      </c>
      <c r="E65" s="2">
        <v>14196048.9</v>
      </c>
      <c r="F65" s="2">
        <v>0</v>
      </c>
      <c r="G65" s="18">
        <v>0</v>
      </c>
      <c r="H65" s="47">
        <f t="shared" si="13"/>
        <v>7948659.8300000001</v>
      </c>
      <c r="I65" s="18">
        <v>0</v>
      </c>
      <c r="J65" s="18">
        <v>7948659.8300000001</v>
      </c>
      <c r="K65" s="23">
        <v>0</v>
      </c>
      <c r="L65" s="2">
        <v>0</v>
      </c>
      <c r="M65" s="18">
        <f t="shared" si="14"/>
        <v>55.992057268836263</v>
      </c>
      <c r="N65" s="9" t="s">
        <v>44</v>
      </c>
    </row>
    <row r="66" spans="1:14" s="17" customFormat="1" ht="143.25" customHeight="1" x14ac:dyDescent="0.25">
      <c r="A66" s="9">
        <v>44</v>
      </c>
      <c r="B66" s="9" t="s">
        <v>1</v>
      </c>
      <c r="C66" s="2">
        <f t="shared" si="24"/>
        <v>29372765</v>
      </c>
      <c r="D66" s="2">
        <v>21441079.93</v>
      </c>
      <c r="E66" s="2">
        <v>7343191.25</v>
      </c>
      <c r="F66" s="2">
        <v>588493.81999999995</v>
      </c>
      <c r="G66" s="18">
        <v>0</v>
      </c>
      <c r="H66" s="47">
        <f t="shared" si="13"/>
        <v>14414857.24</v>
      </c>
      <c r="I66" s="18">
        <v>10522080.789999999</v>
      </c>
      <c r="J66" s="18">
        <v>3603969.65</v>
      </c>
      <c r="K66" s="23">
        <v>288806.8</v>
      </c>
      <c r="L66" s="2">
        <v>0</v>
      </c>
      <c r="M66" s="18">
        <f t="shared" si="14"/>
        <v>49.075588355403383</v>
      </c>
      <c r="N66" s="9" t="s">
        <v>50</v>
      </c>
    </row>
    <row r="67" spans="1:14" s="17" customFormat="1" x14ac:dyDescent="0.25">
      <c r="A67" s="44" t="s">
        <v>25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6"/>
    </row>
    <row r="68" spans="1:14" s="17" customFormat="1" ht="38.25" customHeight="1" x14ac:dyDescent="0.25">
      <c r="A68" s="9">
        <v>45</v>
      </c>
      <c r="B68" s="9" t="s">
        <v>10</v>
      </c>
      <c r="C68" s="2">
        <f>SUM(D68:F68)</f>
        <v>87206843.030000001</v>
      </c>
      <c r="D68" s="2">
        <v>0</v>
      </c>
      <c r="E68" s="2">
        <v>0</v>
      </c>
      <c r="F68" s="2">
        <v>87206843.030000001</v>
      </c>
      <c r="G68" s="18">
        <v>0</v>
      </c>
      <c r="H68" s="18">
        <f t="shared" ref="H68:H72" si="25">SUM(I68:L68)</f>
        <v>46047434.299999997</v>
      </c>
      <c r="I68" s="18">
        <v>0</v>
      </c>
      <c r="J68" s="18">
        <v>0</v>
      </c>
      <c r="K68" s="23">
        <v>46047434.299999997</v>
      </c>
      <c r="L68" s="2">
        <v>0</v>
      </c>
      <c r="M68" s="18">
        <f t="shared" ref="M68:M72" si="26">H68*100/C68</f>
        <v>52.802547025076045</v>
      </c>
      <c r="N68" s="9" t="s">
        <v>11</v>
      </c>
    </row>
    <row r="69" spans="1:14" s="17" customFormat="1" ht="105.75" customHeight="1" x14ac:dyDescent="0.25">
      <c r="A69" s="31">
        <v>46</v>
      </c>
      <c r="B69" s="31" t="s">
        <v>117</v>
      </c>
      <c r="C69" s="2">
        <f t="shared" ref="C69:C70" si="27">SUM(D69:F69)</f>
        <v>100809.06</v>
      </c>
      <c r="D69" s="2">
        <v>0</v>
      </c>
      <c r="E69" s="2">
        <v>0</v>
      </c>
      <c r="F69" s="2">
        <v>100809.06</v>
      </c>
      <c r="G69" s="18">
        <v>0</v>
      </c>
      <c r="H69" s="18">
        <f t="shared" ref="H69:H70" si="28">SUM(I69:L69)</f>
        <v>0</v>
      </c>
      <c r="I69" s="18">
        <v>0</v>
      </c>
      <c r="J69" s="18">
        <v>0</v>
      </c>
      <c r="K69" s="23">
        <v>0</v>
      </c>
      <c r="L69" s="2">
        <v>0</v>
      </c>
      <c r="M69" s="18">
        <f t="shared" ref="M69:M70" si="29">H69*100/C69</f>
        <v>0</v>
      </c>
      <c r="N69" s="31" t="s">
        <v>103</v>
      </c>
    </row>
    <row r="70" spans="1:14" s="17" customFormat="1" ht="111.75" customHeight="1" x14ac:dyDescent="0.25">
      <c r="A70" s="31">
        <v>47</v>
      </c>
      <c r="B70" s="31" t="s">
        <v>118</v>
      </c>
      <c r="C70" s="2">
        <f t="shared" si="27"/>
        <v>200000</v>
      </c>
      <c r="D70" s="2">
        <v>0</v>
      </c>
      <c r="E70" s="2">
        <v>0</v>
      </c>
      <c r="F70" s="2">
        <v>200000</v>
      </c>
      <c r="G70" s="18">
        <v>0</v>
      </c>
      <c r="H70" s="18">
        <f t="shared" si="28"/>
        <v>0</v>
      </c>
      <c r="I70" s="18">
        <v>0</v>
      </c>
      <c r="J70" s="18">
        <v>0</v>
      </c>
      <c r="K70" s="23">
        <v>0</v>
      </c>
      <c r="L70" s="2">
        <v>0</v>
      </c>
      <c r="M70" s="18">
        <f t="shared" si="29"/>
        <v>0</v>
      </c>
      <c r="N70" s="31" t="s">
        <v>103</v>
      </c>
    </row>
    <row r="71" spans="1:14" s="17" customFormat="1" ht="89.25" x14ac:dyDescent="0.25">
      <c r="A71" s="31">
        <v>48</v>
      </c>
      <c r="B71" s="9" t="s">
        <v>16</v>
      </c>
      <c r="C71" s="2">
        <f>SUM(D71:F71)</f>
        <v>64500</v>
      </c>
      <c r="D71" s="2">
        <v>0</v>
      </c>
      <c r="E71" s="2">
        <v>0</v>
      </c>
      <c r="F71" s="2">
        <v>64500</v>
      </c>
      <c r="G71" s="18">
        <v>0</v>
      </c>
      <c r="H71" s="18">
        <f t="shared" si="25"/>
        <v>19530</v>
      </c>
      <c r="I71" s="18">
        <v>0</v>
      </c>
      <c r="J71" s="18">
        <v>0</v>
      </c>
      <c r="K71" s="23">
        <v>19530</v>
      </c>
      <c r="L71" s="2">
        <v>0</v>
      </c>
      <c r="M71" s="18">
        <f t="shared" si="26"/>
        <v>30.279069767441861</v>
      </c>
      <c r="N71" s="9" t="s">
        <v>17</v>
      </c>
    </row>
    <row r="72" spans="1:14" s="17" customFormat="1" ht="38.25" x14ac:dyDescent="0.25">
      <c r="A72" s="31">
        <v>49</v>
      </c>
      <c r="B72" s="9" t="s">
        <v>18</v>
      </c>
      <c r="C72" s="2">
        <f>SUM(D72:F72)</f>
        <v>2728817</v>
      </c>
      <c r="D72" s="2">
        <v>0</v>
      </c>
      <c r="E72" s="2">
        <v>2728817</v>
      </c>
      <c r="F72" s="2">
        <v>0</v>
      </c>
      <c r="G72" s="18">
        <v>0</v>
      </c>
      <c r="H72" s="18">
        <f t="shared" si="25"/>
        <v>1397944.75</v>
      </c>
      <c r="I72" s="18">
        <v>0</v>
      </c>
      <c r="J72" s="18">
        <v>1397944.75</v>
      </c>
      <c r="K72" s="23">
        <v>0</v>
      </c>
      <c r="L72" s="2">
        <v>0</v>
      </c>
      <c r="M72" s="18">
        <f t="shared" si="26"/>
        <v>51.22896661813526</v>
      </c>
      <c r="N72" s="9" t="s">
        <v>44</v>
      </c>
    </row>
    <row r="73" spans="1:14" s="17" customFormat="1" ht="15" customHeight="1" x14ac:dyDescent="0.25">
      <c r="A73" s="41" t="s">
        <v>26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3"/>
    </row>
    <row r="74" spans="1:14" s="17" customFormat="1" ht="38.25" x14ac:dyDescent="0.25">
      <c r="A74" s="9">
        <v>50</v>
      </c>
      <c r="B74" s="9" t="s">
        <v>10</v>
      </c>
      <c r="C74" s="2">
        <f>SUM(D74:F74)</f>
        <v>31203601</v>
      </c>
      <c r="D74" s="2">
        <v>0</v>
      </c>
      <c r="E74" s="2">
        <v>0</v>
      </c>
      <c r="F74" s="2">
        <v>31203601</v>
      </c>
      <c r="G74" s="18">
        <v>0</v>
      </c>
      <c r="H74" s="18">
        <f>SUM(I74:L74)</f>
        <v>15681933.699999999</v>
      </c>
      <c r="I74" s="18">
        <v>0</v>
      </c>
      <c r="J74" s="18">
        <v>0</v>
      </c>
      <c r="K74" s="23">
        <v>15681933.699999999</v>
      </c>
      <c r="L74" s="2">
        <v>0</v>
      </c>
      <c r="M74" s="18">
        <f>H74*100/C74</f>
        <v>50.256807539616979</v>
      </c>
      <c r="N74" s="9" t="s">
        <v>27</v>
      </c>
    </row>
    <row r="75" spans="1:14" s="17" customFormat="1" ht="15" customHeight="1" x14ac:dyDescent="0.25">
      <c r="A75" s="41" t="s">
        <v>28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3"/>
    </row>
    <row r="76" spans="1:14" s="17" customFormat="1" ht="63.75" x14ac:dyDescent="0.25">
      <c r="A76" s="9">
        <v>51</v>
      </c>
      <c r="B76" s="9" t="s">
        <v>29</v>
      </c>
      <c r="C76" s="2">
        <f>SUM(D76:F76)</f>
        <v>50000</v>
      </c>
      <c r="D76" s="2">
        <v>0</v>
      </c>
      <c r="E76" s="2">
        <v>0</v>
      </c>
      <c r="F76" s="2">
        <v>50000</v>
      </c>
      <c r="G76" s="18">
        <v>0</v>
      </c>
      <c r="H76" s="18">
        <f t="shared" ref="H76:H77" si="30">SUM(I76:L76)</f>
        <v>0</v>
      </c>
      <c r="I76" s="18">
        <v>0</v>
      </c>
      <c r="J76" s="18">
        <v>0</v>
      </c>
      <c r="K76" s="23">
        <v>0</v>
      </c>
      <c r="L76" s="2">
        <v>0</v>
      </c>
      <c r="M76" s="18">
        <f t="shared" ref="M76:M77" si="31">H76*100/C76</f>
        <v>0</v>
      </c>
      <c r="N76" s="9" t="s">
        <v>30</v>
      </c>
    </row>
    <row r="77" spans="1:14" s="17" customFormat="1" ht="51" x14ac:dyDescent="0.25">
      <c r="A77" s="9">
        <v>52</v>
      </c>
      <c r="B77" s="9" t="s">
        <v>31</v>
      </c>
      <c r="C77" s="2">
        <f>SUM(D77:F77)</f>
        <v>60000</v>
      </c>
      <c r="D77" s="2">
        <v>0</v>
      </c>
      <c r="E77" s="2">
        <v>0</v>
      </c>
      <c r="F77" s="2">
        <v>60000</v>
      </c>
      <c r="G77" s="18">
        <v>0</v>
      </c>
      <c r="H77" s="18">
        <f t="shared" si="30"/>
        <v>34534.5</v>
      </c>
      <c r="I77" s="18">
        <v>0</v>
      </c>
      <c r="J77" s="18">
        <v>0</v>
      </c>
      <c r="K77" s="23">
        <v>34534.5</v>
      </c>
      <c r="L77" s="2">
        <v>0</v>
      </c>
      <c r="M77" s="18">
        <f t="shared" si="31"/>
        <v>57.557499999999997</v>
      </c>
      <c r="N77" s="9" t="s">
        <v>35</v>
      </c>
    </row>
    <row r="78" spans="1:14" s="17" customFormat="1" ht="15" customHeight="1" x14ac:dyDescent="0.25">
      <c r="A78" s="41" t="s">
        <v>32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3"/>
    </row>
    <row r="79" spans="1:14" s="17" customFormat="1" ht="51" x14ac:dyDescent="0.25">
      <c r="A79" s="9">
        <v>53</v>
      </c>
      <c r="B79" s="9" t="s">
        <v>33</v>
      </c>
      <c r="C79" s="2">
        <f>SUM(D79:F79)</f>
        <v>500000</v>
      </c>
      <c r="D79" s="2">
        <v>0</v>
      </c>
      <c r="E79" s="2">
        <v>0</v>
      </c>
      <c r="F79" s="2">
        <v>500000</v>
      </c>
      <c r="G79" s="18">
        <v>0</v>
      </c>
      <c r="H79" s="18">
        <f>SUM(I79:L79)</f>
        <v>187639.80000000002</v>
      </c>
      <c r="I79" s="18">
        <v>0</v>
      </c>
      <c r="J79" s="18">
        <v>0</v>
      </c>
      <c r="K79" s="23">
        <f>179222.98+8416.82</f>
        <v>187639.80000000002</v>
      </c>
      <c r="L79" s="2">
        <v>0</v>
      </c>
      <c r="M79" s="18">
        <f>H79*100/C79</f>
        <v>37.52796</v>
      </c>
      <c r="N79" s="9" t="s">
        <v>34</v>
      </c>
    </row>
    <row r="80" spans="1:14" s="17" customFormat="1" ht="15" customHeight="1" x14ac:dyDescent="0.25">
      <c r="A80" s="41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3"/>
    </row>
    <row r="81" spans="1:14" s="17" customFormat="1" ht="38.25" x14ac:dyDescent="0.25">
      <c r="A81" s="9">
        <v>54</v>
      </c>
      <c r="B81" s="9" t="s">
        <v>37</v>
      </c>
      <c r="C81" s="2">
        <f>SUM(D81:F81)</f>
        <v>80000</v>
      </c>
      <c r="D81" s="2">
        <v>0</v>
      </c>
      <c r="E81" s="2">
        <v>0</v>
      </c>
      <c r="F81" s="2">
        <v>80000</v>
      </c>
      <c r="G81" s="18">
        <v>0</v>
      </c>
      <c r="H81" s="18">
        <f t="shared" ref="H81:H83" si="32">SUM(I81:L81)</f>
        <v>47521</v>
      </c>
      <c r="I81" s="18">
        <v>0</v>
      </c>
      <c r="J81" s="18">
        <v>0</v>
      </c>
      <c r="K81" s="23">
        <v>47521</v>
      </c>
      <c r="L81" s="2">
        <v>0</v>
      </c>
      <c r="M81" s="18">
        <f t="shared" ref="M81:M84" si="33">H81*100/C81</f>
        <v>59.401249999999997</v>
      </c>
      <c r="N81" s="9" t="s">
        <v>38</v>
      </c>
    </row>
    <row r="82" spans="1:14" s="17" customFormat="1" ht="153" x14ac:dyDescent="0.25">
      <c r="A82" s="9">
        <v>55</v>
      </c>
      <c r="B82" s="9" t="s">
        <v>39</v>
      </c>
      <c r="C82" s="2">
        <f>SUM(D82:F82)</f>
        <v>50000</v>
      </c>
      <c r="D82" s="2">
        <v>0</v>
      </c>
      <c r="E82" s="2">
        <v>0</v>
      </c>
      <c r="F82" s="2">
        <v>50000</v>
      </c>
      <c r="G82" s="18">
        <v>0</v>
      </c>
      <c r="H82" s="18">
        <f t="shared" si="32"/>
        <v>0</v>
      </c>
      <c r="I82" s="18">
        <v>0</v>
      </c>
      <c r="J82" s="18">
        <v>0</v>
      </c>
      <c r="K82" s="23">
        <v>0</v>
      </c>
      <c r="L82" s="2">
        <v>0</v>
      </c>
      <c r="M82" s="18">
        <f t="shared" si="33"/>
        <v>0</v>
      </c>
      <c r="N82" s="9" t="s">
        <v>40</v>
      </c>
    </row>
    <row r="83" spans="1:14" s="17" customFormat="1" ht="89.25" x14ac:dyDescent="0.25">
      <c r="A83" s="9">
        <v>56</v>
      </c>
      <c r="B83" s="9" t="s">
        <v>41</v>
      </c>
      <c r="C83" s="2">
        <f>SUM(D83:F83)</f>
        <v>60000</v>
      </c>
      <c r="D83" s="2">
        <v>0</v>
      </c>
      <c r="E83" s="2">
        <v>0</v>
      </c>
      <c r="F83" s="2">
        <v>60000</v>
      </c>
      <c r="G83" s="18">
        <v>0</v>
      </c>
      <c r="H83" s="18">
        <f t="shared" si="32"/>
        <v>0</v>
      </c>
      <c r="I83" s="18">
        <v>0</v>
      </c>
      <c r="J83" s="18">
        <v>0</v>
      </c>
      <c r="K83" s="23">
        <v>0</v>
      </c>
      <c r="L83" s="2">
        <v>0</v>
      </c>
      <c r="M83" s="18">
        <f t="shared" si="33"/>
        <v>0</v>
      </c>
      <c r="N83" s="9" t="s">
        <v>42</v>
      </c>
    </row>
    <row r="84" spans="1:14" x14ac:dyDescent="0.25">
      <c r="A84" s="9"/>
      <c r="B84" s="27" t="s">
        <v>2</v>
      </c>
      <c r="C84" s="28">
        <f>C19+C21+C23+SUM(C25:C40,C42:C66,C68:C72,C74,C76:C77)+C79+C81+C82+C83</f>
        <v>1243360780.4999998</v>
      </c>
      <c r="D84" s="28">
        <f t="shared" ref="C84:L84" si="34">D19+D21+D23+SUM(D25:D40,D42:D66,D68:D72,D74,D76:D77)+D79+D81+D82+D83</f>
        <v>52235595.519999996</v>
      </c>
      <c r="E84" s="28">
        <f t="shared" si="34"/>
        <v>888809383.84999979</v>
      </c>
      <c r="F84" s="28">
        <f t="shared" si="34"/>
        <v>302315801.13000005</v>
      </c>
      <c r="G84" s="28">
        <f t="shared" si="34"/>
        <v>0</v>
      </c>
      <c r="H84" s="28">
        <f t="shared" si="34"/>
        <v>634438289.29000008</v>
      </c>
      <c r="I84" s="28">
        <f t="shared" si="34"/>
        <v>25968440.189999998</v>
      </c>
      <c r="J84" s="28">
        <f t="shared" si="34"/>
        <v>455007027.0999999</v>
      </c>
      <c r="K84" s="29">
        <f t="shared" si="34"/>
        <v>153462822</v>
      </c>
      <c r="L84" s="28">
        <f t="shared" si="34"/>
        <v>0</v>
      </c>
      <c r="M84" s="30">
        <f t="shared" si="33"/>
        <v>51.026081829191185</v>
      </c>
      <c r="N84" s="8"/>
    </row>
    <row r="85" spans="1:14" s="1" customFormat="1" ht="30" customHeight="1" x14ac:dyDescent="0.25">
      <c r="A85" s="10"/>
      <c r="J85" s="20"/>
      <c r="K85" s="24"/>
    </row>
    <row r="86" spans="1:14" s="11" customFormat="1" ht="14.25" customHeight="1" x14ac:dyDescent="0.25">
      <c r="A86" s="14" t="s">
        <v>54</v>
      </c>
      <c r="B86" s="14"/>
      <c r="C86" s="14"/>
      <c r="D86" s="14"/>
      <c r="E86" s="14"/>
      <c r="F86" s="14"/>
      <c r="G86" s="3"/>
      <c r="H86" s="3"/>
      <c r="I86" s="3"/>
      <c r="J86" s="3"/>
      <c r="K86" s="25"/>
    </row>
    <row r="87" spans="1:14" s="11" customFormat="1" ht="17.25" customHeight="1" x14ac:dyDescent="0.25">
      <c r="A87" s="14" t="s">
        <v>55</v>
      </c>
      <c r="B87" s="14"/>
      <c r="C87" s="14"/>
      <c r="D87" s="14"/>
      <c r="E87" s="14"/>
      <c r="F87" s="14"/>
      <c r="G87" s="3"/>
      <c r="H87" s="12"/>
      <c r="I87" s="12"/>
      <c r="J87" s="13"/>
      <c r="K87" s="25"/>
      <c r="N87" s="3" t="s">
        <v>56</v>
      </c>
    </row>
    <row r="88" spans="1:14" s="11" customFormat="1" ht="30" customHeight="1" x14ac:dyDescent="0.25">
      <c r="A88" s="16"/>
      <c r="K88" s="25"/>
    </row>
    <row r="89" spans="1:14" s="7" customFormat="1" ht="12.75" x14ac:dyDescent="0.2">
      <c r="A89" s="15" t="s">
        <v>74</v>
      </c>
      <c r="B89" s="15"/>
      <c r="K89" s="26"/>
    </row>
    <row r="90" spans="1:14" s="7" customFormat="1" ht="12.75" x14ac:dyDescent="0.2">
      <c r="A90" s="15" t="s">
        <v>75</v>
      </c>
      <c r="B90" s="15"/>
      <c r="K90" s="26"/>
    </row>
  </sheetData>
  <mergeCells count="34">
    <mergeCell ref="A73:N73"/>
    <mergeCell ref="A75:N75"/>
    <mergeCell ref="A78:N78"/>
    <mergeCell ref="A80:N80"/>
    <mergeCell ref="A18:N18"/>
    <mergeCell ref="A20:N20"/>
    <mergeCell ref="A22:N22"/>
    <mergeCell ref="A24:N24"/>
    <mergeCell ref="A41:N41"/>
    <mergeCell ref="A67:N67"/>
    <mergeCell ref="A13:N13"/>
    <mergeCell ref="A2:N2"/>
    <mergeCell ref="A3:N3"/>
    <mergeCell ref="A5:N5"/>
    <mergeCell ref="A7:F7"/>
    <mergeCell ref="A8:F8"/>
    <mergeCell ref="A9:F9"/>
    <mergeCell ref="A10:F10"/>
    <mergeCell ref="A11:F11"/>
    <mergeCell ref="G7:N7"/>
    <mergeCell ref="G8:N8"/>
    <mergeCell ref="G9:N9"/>
    <mergeCell ref="G10:N10"/>
    <mergeCell ref="G11:N11"/>
    <mergeCell ref="A15:A17"/>
    <mergeCell ref="B15:B17"/>
    <mergeCell ref="C15:G15"/>
    <mergeCell ref="H15:N15"/>
    <mergeCell ref="C16:C17"/>
    <mergeCell ref="D16:G16"/>
    <mergeCell ref="H16:H17"/>
    <mergeCell ref="I16:L16"/>
    <mergeCell ref="M16:M17"/>
    <mergeCell ref="N16:N17"/>
  </mergeCells>
  <pageMargins left="0.23622047244094491" right="0.23622047244094491" top="0.74803149606299213" bottom="0.74803149606299213" header="0.31496062992125984" footer="0.31496062992125984"/>
  <pageSetup paperSize="9" scale="6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2023-07-07T14:04:59Z</dcterms:modified>
</cp:coreProperties>
</file>