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/>
  <xr:revisionPtr revIDLastSave="0" documentId="13_ncr:1_{84779032-7ACC-4035-8467-92A486425DB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15" i="1" l="1"/>
  <c r="L115" i="1"/>
  <c r="L114" i="1"/>
  <c r="K116" i="1"/>
  <c r="K115" i="1"/>
  <c r="K114" i="1"/>
  <c r="M63" i="1"/>
  <c r="L63" i="1"/>
  <c r="K63" i="1"/>
  <c r="M116" i="1" l="1"/>
  <c r="M114" i="1"/>
  <c r="L116" i="1"/>
  <c r="M42" i="1"/>
  <c r="L42" i="1"/>
  <c r="K42" i="1"/>
  <c r="M52" i="1"/>
  <c r="L52" i="1"/>
  <c r="K52" i="1"/>
  <c r="J52" i="1"/>
  <c r="M47" i="1"/>
  <c r="L47" i="1"/>
  <c r="K47" i="1"/>
  <c r="J47" i="1"/>
  <c r="M117" i="1"/>
  <c r="L117" i="1"/>
  <c r="K117" i="1"/>
  <c r="J117" i="1"/>
  <c r="J116" i="1"/>
  <c r="J115" i="1"/>
  <c r="K72" i="1"/>
  <c r="L113" i="1" l="1"/>
  <c r="J36" i="1"/>
  <c r="J118" i="1" s="1"/>
  <c r="J33" i="1"/>
  <c r="M32" i="1"/>
  <c r="L32" i="1"/>
  <c r="K32" i="1"/>
  <c r="L110" i="1"/>
  <c r="L107" i="1"/>
  <c r="L105" i="1"/>
  <c r="L102" i="1"/>
  <c r="L99" i="1"/>
  <c r="L96" i="1"/>
  <c r="L93" i="1"/>
  <c r="L90" i="1"/>
  <c r="L87" i="1"/>
  <c r="L84" i="1"/>
  <c r="L82" i="1"/>
  <c r="L79" i="1"/>
  <c r="L76" i="1"/>
  <c r="L74" i="1"/>
  <c r="L72" i="1"/>
  <c r="L69" i="1"/>
  <c r="L66" i="1"/>
  <c r="L61" i="1"/>
  <c r="L58" i="1"/>
  <c r="L37" i="1"/>
  <c r="M27" i="1"/>
  <c r="L27" i="1"/>
  <c r="M21" i="1"/>
  <c r="L21" i="1"/>
  <c r="L15" i="1"/>
  <c r="L10" i="1"/>
  <c r="M10" i="1"/>
  <c r="J96" i="1"/>
  <c r="J32" i="1" l="1"/>
  <c r="J114" i="1"/>
  <c r="J113" i="1" s="1"/>
  <c r="J15" i="1"/>
  <c r="M118" i="1" l="1"/>
  <c r="M113" i="1" s="1"/>
  <c r="K118" i="1"/>
  <c r="K113" i="1" s="1"/>
  <c r="M110" i="1"/>
  <c r="K110" i="1"/>
  <c r="J110" i="1"/>
  <c r="M107" i="1"/>
  <c r="K107" i="1"/>
  <c r="J107" i="1"/>
  <c r="M105" i="1"/>
  <c r="K105" i="1"/>
  <c r="J105" i="1"/>
  <c r="M102" i="1"/>
  <c r="K102" i="1"/>
  <c r="J102" i="1"/>
  <c r="M99" i="1"/>
  <c r="K99" i="1"/>
  <c r="J99" i="1"/>
  <c r="M96" i="1"/>
  <c r="K96" i="1"/>
  <c r="M93" i="1"/>
  <c r="K93" i="1"/>
  <c r="J93" i="1"/>
  <c r="M90" i="1"/>
  <c r="K90" i="1"/>
  <c r="J90" i="1"/>
  <c r="M87" i="1"/>
  <c r="K87" i="1"/>
  <c r="J87" i="1"/>
  <c r="M84" i="1"/>
  <c r="K84" i="1"/>
  <c r="J84" i="1"/>
  <c r="M82" i="1"/>
  <c r="K82" i="1"/>
  <c r="J82" i="1"/>
  <c r="M79" i="1"/>
  <c r="K79" i="1"/>
  <c r="J79" i="1"/>
  <c r="M76" i="1" l="1"/>
  <c r="K76" i="1"/>
  <c r="J76" i="1"/>
  <c r="M74" i="1"/>
  <c r="K74" i="1"/>
  <c r="J74" i="1"/>
  <c r="M72" i="1"/>
  <c r="J72" i="1"/>
  <c r="M69" i="1"/>
  <c r="K69" i="1"/>
  <c r="J69" i="1"/>
  <c r="M66" i="1"/>
  <c r="K66" i="1"/>
  <c r="J66" i="1"/>
  <c r="J63" i="1"/>
  <c r="M58" i="1"/>
  <c r="K58" i="1"/>
  <c r="J58" i="1"/>
  <c r="M61" i="1"/>
  <c r="K61" i="1"/>
  <c r="J61" i="1"/>
  <c r="J37" i="1" l="1"/>
  <c r="K37" i="1"/>
  <c r="M37" i="1"/>
  <c r="K27" i="1"/>
  <c r="J27" i="1"/>
  <c r="J21" i="1"/>
  <c r="K21" i="1"/>
  <c r="M15" i="1"/>
  <c r="K15" i="1"/>
  <c r="K10" i="1"/>
  <c r="J10" i="1"/>
</calcChain>
</file>

<file path=xl/sharedStrings.xml><?xml version="1.0" encoding="utf-8"?>
<sst xmlns="http://schemas.openxmlformats.org/spreadsheetml/2006/main" count="365" uniqueCount="126">
  <si>
    <t>Описание направления реализации</t>
  </si>
  <si>
    <t>Исполнитель</t>
  </si>
  <si>
    <r>
      <t xml:space="preserve">План реализации муниципальной программы
«Культура в муниципальном образовании город Алексин» 
</t>
    </r>
    <r>
      <rPr>
        <sz val="9"/>
        <color theme="1"/>
        <rFont val="Times New Roman"/>
        <family val="1"/>
        <charset val="204"/>
      </rPr>
      <t>(полное наименование муниципальной программы)</t>
    </r>
  </si>
  <si>
    <t xml:space="preserve">Срок     
реализации   
</t>
  </si>
  <si>
    <t>начало</t>
  </si>
  <si>
    <t xml:space="preserve">окончание </t>
  </si>
  <si>
    <t>Источники   
финансирования</t>
  </si>
  <si>
    <t>Объемы финансирования
(рублей)</t>
  </si>
  <si>
    <t>Ожидаемый 
результат реализации 
муниципальной программы 
(краткое описание)*</t>
  </si>
  <si>
    <t xml:space="preserve"> 1)  Региональный проект «Создание условий для реализации творческого потенциала нации» («Творческие люди»).</t>
  </si>
  <si>
    <t>Всего</t>
  </si>
  <si>
    <t xml:space="preserve">Федеральный бюджет </t>
  </si>
  <si>
    <t xml:space="preserve">Областной бюджет </t>
  </si>
  <si>
    <t xml:space="preserve">Местный бюджет </t>
  </si>
  <si>
    <t xml:space="preserve">Иные источники финансирования </t>
  </si>
  <si>
    <t>921 08 01 022А255195</t>
  </si>
  <si>
    <t>Государственная поддержка отрасли культуры (государственная поддержка лучших работников сельских учреждений культуры)</t>
  </si>
  <si>
    <t>Комитет по культуре, молодежной политике и спорту администрации муниципального образования город Алексин, МБУК «АРДК»</t>
  </si>
  <si>
    <t>КБК(ГРБС,Р,
ПР,ЦСР)</t>
  </si>
  <si>
    <t>Поддержка лучших работников сельских учреждений культуры</t>
  </si>
  <si>
    <t>01.2024</t>
  </si>
  <si>
    <t>921 08 01 022А2Д5194</t>
  </si>
  <si>
    <t>Техническое оснащение муниципальных музеев.</t>
  </si>
  <si>
    <t>Комитет по культуре, молодежной политике и спорту администрации муниципального образования город Алексин, МБУК «АХКМ».</t>
  </si>
  <si>
    <t>921 08 01 022А155900</t>
  </si>
  <si>
    <t xml:space="preserve">3)   Региональный проект «Государственная поддержка региональных и муниципальных учреждений культуры» </t>
  </si>
  <si>
    <t>Государственная поддержка отрасли культуры (модернизация библиотек в части комплектования книжных фондов)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</si>
  <si>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</si>
  <si>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Модернизация библиотек в части комплектования книжных фондов</t>
  </si>
  <si>
    <t>Комитет по культуре, молодежной политике и спорту администрации муниципального образования город Алексин, МБУК «АЦБС» им. князя Г.Е Львова</t>
  </si>
  <si>
    <t>921 08 01 02201L5191</t>
  </si>
  <si>
    <t>921 08 01 02201L4670</t>
  </si>
  <si>
    <t>4.1. Комплекс процессных мероприятий «Художественное образование»</t>
  </si>
  <si>
    <t xml:space="preserve">Расходы на обеспечение деятельности (оказание услуг) муниципальных учреждений </t>
  </si>
  <si>
    <t>921 07 03 0240100590</t>
  </si>
  <si>
    <t>Местный бюджет всего:</t>
  </si>
  <si>
    <t>в том числе дотации областного бюджета:</t>
  </si>
  <si>
    <t>Укрепление материально-технической базы муниципальных учреждений</t>
  </si>
  <si>
    <t>Комитет по культуре, молодежной политике и спорту администрации муниципального образования город Алексин , МАУ ДО АДШИ ИМ. К.М. Щедрина</t>
  </si>
  <si>
    <t>921 07 03 0240128010</t>
  </si>
  <si>
    <t>12.2024</t>
  </si>
  <si>
    <t>12.2026</t>
  </si>
  <si>
    <t>12.2025</t>
  </si>
  <si>
    <t>Предоставление мер социальной поддержки педагогическим и иным работникам</t>
  </si>
  <si>
    <t>921 07 03 0240182530</t>
  </si>
  <si>
    <t>Предоставление мер социальной поддержки молодым специалистам</t>
  </si>
  <si>
    <t>921 07 03 0240378020</t>
  </si>
  <si>
    <t>Сохранение и развитие системы дополнительного художественного образования в сфере культуры и искусства</t>
  </si>
  <si>
    <t>4.2. Комплекс процессных мероприятий «Библиотечное дело»</t>
  </si>
  <si>
    <t>Комитет по культуре, молодежной политике и спорту администрации муниципального образования город Алексин , МБУК «АЦБС» им. князя Г.Е Львова</t>
  </si>
  <si>
    <t>921 08 01 0240200590</t>
  </si>
  <si>
    <t>Комплектование книжных фондов, подписка</t>
  </si>
  <si>
    <t>921 08 01 0240228230</t>
  </si>
  <si>
    <t>Обеспечение права граждан на свободный доступ к информации, хранящейся в библиотеках</t>
  </si>
  <si>
    <t>Предоставление мер социальной поддержки работникам муниципальных библиотек, муниципальных музеев и их филиалов,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библиотек, муниципальных музеев и их филиалов</t>
  </si>
  <si>
    <t>921 08 01 0240280100</t>
  </si>
  <si>
    <t>Сохранение и развитие библиотечного дела</t>
  </si>
  <si>
    <t>921 08 01 0240228010</t>
  </si>
  <si>
    <t>4.3. Комплекс процессных мероприятий «Музейное дело»</t>
  </si>
  <si>
    <t>Комитет по культуре, молодежной политике и спорту администрации муниципального образования город Алексин, МБУК «АХКМ»</t>
  </si>
  <si>
    <t>921 08 01 0240300590</t>
  </si>
  <si>
    <t>Сохранение и развитие музейного дела</t>
  </si>
  <si>
    <t>Комитет по культуре, молодежной политике и спорту администрации муниципального образования город Алексин</t>
  </si>
  <si>
    <t>921 08 01 0240328010</t>
  </si>
  <si>
    <t>921 08 01 0240380100</t>
  </si>
  <si>
    <t>4.4. Комплекс процессных мероприятий «Сохранение и развитие учреждений клубного типа»</t>
  </si>
  <si>
    <t>Повышение престижа учреждений культуры и их культурной деятельности</t>
  </si>
  <si>
    <t>4.5. Комплекс процессных мероприятий «Сохранение и развитие культурно - досугового центра»</t>
  </si>
  <si>
    <t>Комитет по культуре, молодежной политике и спорту администрации муниципального образования город Алексин, МБУ «КДЦ»</t>
  </si>
  <si>
    <t>921 08 01 0240500590</t>
  </si>
  <si>
    <t>Обеспечение доступа населения к услугам учреждений культурно - досугового центра и условий для культурного обмена</t>
  </si>
  <si>
    <t>921 08 01 0240528010</t>
  </si>
  <si>
    <t>4.6. Комплекс процессных мероприятий «Проведение праздничных, торжественных, юбилейных, культурно-массовых и досуговых мероприятий для населения»</t>
  </si>
  <si>
    <t>Проведение праздников, конкурсов и фестивалей</t>
  </si>
  <si>
    <t>921 08 04 0240628250</t>
  </si>
  <si>
    <t xml:space="preserve">                                                    Развитие культурно-досуговой деятельности, организация свободного времени населения</t>
  </si>
  <si>
    <t>4.7. Комплекс процессных мероприятий «Обеспечение реализации муниципальной программы»</t>
  </si>
  <si>
    <t>Комитет по культуре, молодежной политике и спорту администрации муниципального образования город Алексин, МКУ «ЦБИТОУКИМП»</t>
  </si>
  <si>
    <t>921 08 04 0240700590</t>
  </si>
  <si>
    <t>Проведение аварийно-восстановительных работ</t>
  </si>
  <si>
    <t>Комитет по культуре, молодежной политике и спорту 
администрации муниципального образования город Алексин</t>
  </si>
  <si>
    <t>921 08 04 0240728090</t>
  </si>
  <si>
    <t>Проведение независимой оценки качества условий оказания услуг организаций культуры.</t>
  </si>
  <si>
    <t xml:space="preserve">                                                    Создание условий для реализации муниципальной программы в соответствии с установленными сроками и задачами.</t>
  </si>
  <si>
    <t>4.8. Комплекс процессных мероприятий «Развитие архивного дела»</t>
  </si>
  <si>
    <t>Комитет по культуре, молодежной политике и спорту администрации муниципального образования город Алексин, МКУ «Муниципальный архив»</t>
  </si>
  <si>
    <t>Обеспечение хранения, комплектования, учета и использования документов Архивного фонда Российской Федерации и других архивных документов, относящихся к собственности муниципального образования город Алексин, в интересах граждан, общества и государства.</t>
  </si>
  <si>
    <t>х</t>
  </si>
  <si>
    <t>Х</t>
  </si>
  <si>
    <t>ИТОГО 
по муниципальной программе</t>
  </si>
  <si>
    <t>Федеральный бюджет</t>
  </si>
  <si>
    <t>Областной бюджет</t>
  </si>
  <si>
    <t>Иные источники финансирования</t>
  </si>
  <si>
    <t>2)  Региональный проект «Обеспечение качественно нового уровня развития инфраструктуры культуры» («Культурная среда»).</t>
  </si>
  <si>
    <t>*Непосредственный результат реализации муниципальной программы - описание работы, услуги, информация о мощностях объектов, введенных в результате исполнения соответствующего направления реализации либо нескольких направлений реализации</t>
  </si>
  <si>
    <t xml:space="preserve">                                                    
Сохранение и развитие библиотечного дела</t>
  </si>
  <si>
    <t>921 08 01 0240428010</t>
  </si>
  <si>
    <t>Комитет по культуре, молодежной политике и спорту администрации муниципального
образования город Алексин, МАУ ДО АДШИ ИМ. К.М. Щедрина</t>
  </si>
  <si>
    <t xml:space="preserve">
Расходы на 
обеспечение
деятельности (оказание услуг) муниципальных учреждений </t>
  </si>
  <si>
    <t>921 08 01 0240400590</t>
  </si>
  <si>
    <t>921 08 04 0240728680</t>
  </si>
  <si>
    <t>921 01 13 0240800590</t>
  </si>
  <si>
    <t>Поддержка лучших сельских учреждений культуры</t>
  </si>
  <si>
    <t>Государственная поддержка отрасли культуры (государственная поддержка лучших сельских учреждений культуры)</t>
  </si>
  <si>
    <t>текущий финанс. Год 2025</t>
  </si>
  <si>
    <t>первый год планового периода 2026</t>
  </si>
  <si>
    <t>второй год планового периода 2027</t>
  </si>
  <si>
    <t>предыдущий финанс. Год 2024</t>
  </si>
  <si>
    <t>12.2027</t>
  </si>
  <si>
    <t>921 08 01 02201S0080</t>
  </si>
  <si>
    <t>Приобретение и монтаж модульных домов культуры</t>
  </si>
  <si>
    <t xml:space="preserve">Расходы на обеспечение  деятельности (оказание услуг) муниципальных учреждений </t>
  </si>
  <si>
    <t>01.2025</t>
  </si>
  <si>
    <t>01.2026</t>
  </si>
  <si>
    <t>Поддержка работников отрасли культуры, прибывших (переехавших) в населенные пункты регионов Российской Федерации с числом жителей до 50 тысяч человек</t>
  </si>
  <si>
    <t>Комитет по культуре, молодежной 
политике и спорту
администрации муниципального образования город Алексин , МБУК «АЦБС» им. князя Г.Е Львова</t>
  </si>
  <si>
    <t>921 0703 0240180330</t>
  </si>
  <si>
    <t>921 07 03 0240182530
921 0703 0240180330</t>
  </si>
  <si>
    <t>921 08 01 02201L5194</t>
  </si>
  <si>
    <t>921 08 01 02201L5195</t>
  </si>
  <si>
    <t>921 08 01 02201L5530</t>
  </si>
  <si>
    <t>Модернизация и укрепление материально-технической и фондовой базы учреждений культуры и искусства округа.</t>
  </si>
  <si>
    <t>Обеспечение развития и укрепления материально-технической базы домов культуры</t>
  </si>
  <si>
    <t xml:space="preserve">
Поддержка лучших работников сельских учреждений культуры</t>
  </si>
  <si>
    <t xml:space="preserve">
Поддержка лучших сельских учреждений культуры</t>
  </si>
  <si>
    <t xml:space="preserve">Приложение №1
к приказу от «28» декабря 2024 г. № 84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</si>
</sst>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0" fontId="5" fillId="2" borderId="1" xfId="0" applyFont="1" applyFill="1" applyBorder="1"/>
    <xf numFmtId="0" fontId="6" fillId="2" borderId="1" xfId="0" applyFont="1" applyFill="1" applyBorder="1"/>
    <xf numFmtId="0" fontId="1" fillId="0" borderId="0" xfId="0" applyFont="1" applyAlignment="1">
      <alignment wrapText="1"/>
    </xf>
    <xf numFmtId="0" fontId="6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wrapText="1"/>
    </xf>
    <xf numFmtId="0" fontId="5" fillId="2" borderId="15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1" xfId="0" applyFill="1" applyBorder="1"/>
    <xf numFmtId="4" fontId="2" fillId="2" borderId="11" xfId="0" applyNumberFormat="1" applyFont="1" applyFill="1" applyBorder="1" applyAlignment="1">
      <alignment horizontal="center" vertical="center"/>
    </xf>
    <xf numFmtId="4" fontId="2" fillId="2" borderId="10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9" xfId="0" applyFont="1" applyFill="1" applyBorder="1" applyAlignment="1">
      <alignment horizontal="left"/>
    </xf>
    <xf numFmtId="0" fontId="2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2" fillId="2" borderId="7" xfId="0" applyFont="1" applyFill="1" applyBorder="1" applyAlignment="1">
      <alignment vertical="center" wrapText="1"/>
    </xf>
    <xf numFmtId="3" fontId="3" fillId="2" borderId="8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1"/>
  <sheetViews>
    <sheetView tabSelected="1" showWhiteSpace="0" view="pageLayout" zoomScaleNormal="90" workbookViewId="0">
      <selection activeCell="L13" sqref="L13"/>
    </sheetView>
  </sheetViews>
  <sheetFormatPr defaultRowHeight="15" x14ac:dyDescent="0.25"/>
  <cols>
    <col min="2" max="2" width="3" customWidth="1"/>
    <col min="3" max="3" width="1.42578125" hidden="1" customWidth="1"/>
    <col min="4" max="4" width="10.85546875" customWidth="1"/>
    <col min="5" max="5" width="7.42578125" customWidth="1"/>
    <col min="6" max="6" width="7.85546875" customWidth="1"/>
    <col min="7" max="7" width="10.140625" customWidth="1"/>
    <col min="9" max="9" width="7.7109375" customWidth="1"/>
    <col min="10" max="10" width="12.28515625" customWidth="1"/>
    <col min="11" max="11" width="11.7109375" customWidth="1"/>
    <col min="12" max="12" width="12.28515625" customWidth="1"/>
    <col min="13" max="13" width="11.42578125" customWidth="1"/>
    <col min="14" max="14" width="15.85546875" customWidth="1"/>
    <col min="15" max="15" width="0.42578125" customWidth="1"/>
    <col min="16" max="16" width="4.140625" hidden="1" customWidth="1"/>
  </cols>
  <sheetData>
    <row r="1" spans="1:16" x14ac:dyDescent="0.25">
      <c r="E1" s="1"/>
      <c r="F1" s="1"/>
      <c r="G1" s="1"/>
      <c r="H1" s="1"/>
      <c r="I1" s="1"/>
      <c r="J1" s="1"/>
      <c r="K1" s="43" t="s">
        <v>125</v>
      </c>
      <c r="L1" s="43"/>
      <c r="M1" s="44"/>
      <c r="N1" s="44"/>
      <c r="O1" s="44"/>
    </row>
    <row r="2" spans="1:16" x14ac:dyDescent="0.25">
      <c r="E2" s="1"/>
      <c r="F2" s="1"/>
      <c r="G2" s="1"/>
      <c r="H2" s="1"/>
      <c r="I2" s="1"/>
      <c r="J2" s="1"/>
      <c r="K2" s="44"/>
      <c r="L2" s="44"/>
      <c r="M2" s="44"/>
      <c r="N2" s="44"/>
      <c r="O2" s="44"/>
    </row>
    <row r="3" spans="1:16" x14ac:dyDescent="0.25">
      <c r="E3" s="45" t="s">
        <v>2</v>
      </c>
      <c r="F3" s="46"/>
      <c r="G3" s="46"/>
      <c r="H3" s="46"/>
      <c r="I3" s="46"/>
      <c r="J3" s="46"/>
      <c r="K3" s="1"/>
      <c r="L3" s="1"/>
      <c r="M3" s="1"/>
      <c r="N3" s="1"/>
      <c r="O3" s="1"/>
    </row>
    <row r="4" spans="1:16" x14ac:dyDescent="0.25">
      <c r="E4" s="46"/>
      <c r="F4" s="46"/>
      <c r="G4" s="46"/>
      <c r="H4" s="46"/>
      <c r="I4" s="46"/>
      <c r="J4" s="46"/>
      <c r="K4" s="1"/>
      <c r="L4" s="1"/>
      <c r="M4" s="1"/>
      <c r="N4" s="1"/>
      <c r="O4" s="1"/>
    </row>
    <row r="5" spans="1:16" x14ac:dyDescent="0.25">
      <c r="E5" s="46"/>
      <c r="F5" s="46"/>
      <c r="G5" s="46"/>
      <c r="H5" s="46"/>
      <c r="I5" s="46"/>
      <c r="J5" s="46"/>
      <c r="K5" s="1"/>
      <c r="L5" s="1"/>
      <c r="M5" s="1"/>
      <c r="N5" s="1"/>
      <c r="O5" s="1"/>
    </row>
    <row r="6" spans="1:16" ht="39" customHeight="1" x14ac:dyDescent="0.25">
      <c r="A6" s="47" t="s">
        <v>0</v>
      </c>
      <c r="B6" s="47"/>
      <c r="C6" s="47"/>
      <c r="D6" s="47" t="s">
        <v>1</v>
      </c>
      <c r="E6" s="47" t="s">
        <v>3</v>
      </c>
      <c r="F6" s="49"/>
      <c r="G6" s="47" t="s">
        <v>6</v>
      </c>
      <c r="H6" s="47" t="s">
        <v>18</v>
      </c>
      <c r="I6" s="47"/>
      <c r="J6" s="47" t="s">
        <v>7</v>
      </c>
      <c r="K6" s="49"/>
      <c r="L6" s="49"/>
      <c r="M6" s="49"/>
      <c r="N6" s="47" t="s">
        <v>8</v>
      </c>
      <c r="O6" s="49"/>
      <c r="P6" s="10"/>
    </row>
    <row r="7" spans="1:16" ht="48" customHeight="1" x14ac:dyDescent="0.25">
      <c r="A7" s="47"/>
      <c r="B7" s="47"/>
      <c r="C7" s="47"/>
      <c r="D7" s="47"/>
      <c r="E7" s="8" t="s">
        <v>4</v>
      </c>
      <c r="F7" s="8" t="s">
        <v>5</v>
      </c>
      <c r="G7" s="49"/>
      <c r="H7" s="47"/>
      <c r="I7" s="47"/>
      <c r="J7" s="7" t="s">
        <v>107</v>
      </c>
      <c r="K7" s="7" t="s">
        <v>104</v>
      </c>
      <c r="L7" s="7" t="s">
        <v>105</v>
      </c>
      <c r="M7" s="7" t="s">
        <v>106</v>
      </c>
      <c r="N7" s="49"/>
      <c r="O7" s="49"/>
      <c r="P7" s="10"/>
    </row>
    <row r="8" spans="1:16" x14ac:dyDescent="0.25">
      <c r="A8" s="48">
        <v>1</v>
      </c>
      <c r="B8" s="48"/>
      <c r="C8" s="48"/>
      <c r="D8" s="9">
        <v>2</v>
      </c>
      <c r="E8" s="9">
        <v>3</v>
      </c>
      <c r="F8" s="9">
        <v>4</v>
      </c>
      <c r="G8" s="9">
        <v>5</v>
      </c>
      <c r="H8" s="48">
        <v>6</v>
      </c>
      <c r="I8" s="48"/>
      <c r="J8" s="9">
        <v>7</v>
      </c>
      <c r="K8" s="9">
        <v>8</v>
      </c>
      <c r="L8" s="9">
        <v>9</v>
      </c>
      <c r="M8" s="9">
        <v>10</v>
      </c>
      <c r="N8" s="50">
        <v>11</v>
      </c>
      <c r="O8" s="50"/>
      <c r="P8" s="10"/>
    </row>
    <row r="9" spans="1:16" x14ac:dyDescent="0.25">
      <c r="A9" s="42" t="s">
        <v>9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10"/>
    </row>
    <row r="10" spans="1:16" ht="25.5" customHeight="1" x14ac:dyDescent="0.25">
      <c r="A10" s="15" t="s">
        <v>16</v>
      </c>
      <c r="B10" s="15"/>
      <c r="C10" s="15"/>
      <c r="D10" s="15" t="s">
        <v>17</v>
      </c>
      <c r="E10" s="22" t="s">
        <v>20</v>
      </c>
      <c r="F10" s="23" t="s">
        <v>40</v>
      </c>
      <c r="G10" s="2" t="s">
        <v>10</v>
      </c>
      <c r="H10" s="24" t="s">
        <v>15</v>
      </c>
      <c r="I10" s="24"/>
      <c r="J10" s="4">
        <f>SUM(J11:J14)</f>
        <v>104166.66</v>
      </c>
      <c r="K10" s="4">
        <f>SUM(K11:K14)</f>
        <v>0</v>
      </c>
      <c r="L10" s="4">
        <f>SUM(L11:L14)</f>
        <v>0</v>
      </c>
      <c r="M10" s="4">
        <f>SUM(M11:M13)</f>
        <v>0</v>
      </c>
      <c r="N10" s="31" t="s">
        <v>19</v>
      </c>
      <c r="O10" s="53"/>
      <c r="P10" s="54"/>
    </row>
    <row r="11" spans="1:16" ht="24" x14ac:dyDescent="0.25">
      <c r="A11" s="15"/>
      <c r="B11" s="15"/>
      <c r="C11" s="15"/>
      <c r="D11" s="15"/>
      <c r="E11" s="22"/>
      <c r="F11" s="23"/>
      <c r="G11" s="3" t="s">
        <v>11</v>
      </c>
      <c r="H11" s="15" t="s">
        <v>15</v>
      </c>
      <c r="I11" s="15"/>
      <c r="J11" s="5">
        <v>100000</v>
      </c>
      <c r="K11" s="5">
        <v>0</v>
      </c>
      <c r="L11" s="5">
        <v>0</v>
      </c>
      <c r="M11" s="5">
        <v>0</v>
      </c>
      <c r="N11" s="32"/>
      <c r="O11" s="53"/>
      <c r="P11" s="54"/>
    </row>
    <row r="12" spans="1:16" ht="23.25" customHeight="1" x14ac:dyDescent="0.25">
      <c r="A12" s="15"/>
      <c r="B12" s="15"/>
      <c r="C12" s="15"/>
      <c r="D12" s="15"/>
      <c r="E12" s="22"/>
      <c r="F12" s="23"/>
      <c r="G12" s="3" t="s">
        <v>12</v>
      </c>
      <c r="H12" s="15" t="s">
        <v>15</v>
      </c>
      <c r="I12" s="15"/>
      <c r="J12" s="5">
        <v>4166.66</v>
      </c>
      <c r="K12" s="5">
        <v>0</v>
      </c>
      <c r="L12" s="5">
        <v>0</v>
      </c>
      <c r="M12" s="5">
        <v>0</v>
      </c>
      <c r="N12" s="32"/>
      <c r="O12" s="53"/>
      <c r="P12" s="54"/>
    </row>
    <row r="13" spans="1:16" ht="25.5" customHeight="1" x14ac:dyDescent="0.25">
      <c r="A13" s="15"/>
      <c r="B13" s="15"/>
      <c r="C13" s="15"/>
      <c r="D13" s="15"/>
      <c r="E13" s="22"/>
      <c r="F13" s="23"/>
      <c r="G13" s="3" t="s">
        <v>13</v>
      </c>
      <c r="H13" s="15" t="s">
        <v>15</v>
      </c>
      <c r="I13" s="15"/>
      <c r="J13" s="5">
        <v>0</v>
      </c>
      <c r="K13" s="5">
        <v>0</v>
      </c>
      <c r="L13" s="5">
        <v>0</v>
      </c>
      <c r="M13" s="5">
        <v>0</v>
      </c>
      <c r="N13" s="32"/>
      <c r="O13" s="53"/>
      <c r="P13" s="54"/>
    </row>
    <row r="14" spans="1:16" ht="43.5" customHeight="1" x14ac:dyDescent="0.25">
      <c r="A14" s="15"/>
      <c r="B14" s="15"/>
      <c r="C14" s="15"/>
      <c r="D14" s="15"/>
      <c r="E14" s="22"/>
      <c r="F14" s="23"/>
      <c r="G14" s="3" t="s">
        <v>14</v>
      </c>
      <c r="H14" s="15" t="s">
        <v>15</v>
      </c>
      <c r="I14" s="15"/>
      <c r="J14" s="55">
        <v>0</v>
      </c>
      <c r="K14" s="55">
        <v>0</v>
      </c>
      <c r="L14" s="55">
        <v>0</v>
      </c>
      <c r="M14" s="56">
        <v>0</v>
      </c>
      <c r="N14" s="33"/>
      <c r="O14" s="53"/>
      <c r="P14" s="54"/>
    </row>
    <row r="15" spans="1:16" ht="24" customHeight="1" x14ac:dyDescent="0.25">
      <c r="A15" s="15" t="s">
        <v>103</v>
      </c>
      <c r="B15" s="15"/>
      <c r="C15" s="15"/>
      <c r="D15" s="15" t="s">
        <v>17</v>
      </c>
      <c r="E15" s="22" t="s">
        <v>20</v>
      </c>
      <c r="F15" s="23" t="s">
        <v>40</v>
      </c>
      <c r="G15" s="2" t="s">
        <v>10</v>
      </c>
      <c r="H15" s="24" t="s">
        <v>21</v>
      </c>
      <c r="I15" s="24"/>
      <c r="J15" s="4">
        <f>SUM(J16:J19)</f>
        <v>104166.67</v>
      </c>
      <c r="K15" s="4">
        <f>SUM(K16:K19)</f>
        <v>0</v>
      </c>
      <c r="L15" s="4">
        <f>SUM(L16:L19)</f>
        <v>0</v>
      </c>
      <c r="M15" s="4">
        <f>SUM(M16:M19)</f>
        <v>0</v>
      </c>
      <c r="N15" s="31" t="s">
        <v>102</v>
      </c>
      <c r="O15" s="53"/>
      <c r="P15" s="54"/>
    </row>
    <row r="16" spans="1:16" ht="22.5" customHeight="1" x14ac:dyDescent="0.25">
      <c r="A16" s="15"/>
      <c r="B16" s="15"/>
      <c r="C16" s="15"/>
      <c r="D16" s="15"/>
      <c r="E16" s="22"/>
      <c r="F16" s="23"/>
      <c r="G16" s="3" t="s">
        <v>11</v>
      </c>
      <c r="H16" s="57" t="s">
        <v>21</v>
      </c>
      <c r="I16" s="57"/>
      <c r="J16" s="5">
        <v>0</v>
      </c>
      <c r="K16" s="5">
        <v>0</v>
      </c>
      <c r="L16" s="5">
        <v>0</v>
      </c>
      <c r="M16" s="5">
        <v>0</v>
      </c>
      <c r="N16" s="32"/>
      <c r="O16" s="53"/>
      <c r="P16" s="54"/>
    </row>
    <row r="17" spans="1:16" ht="27" customHeight="1" x14ac:dyDescent="0.25">
      <c r="A17" s="15"/>
      <c r="B17" s="15"/>
      <c r="C17" s="15"/>
      <c r="D17" s="15"/>
      <c r="E17" s="22"/>
      <c r="F17" s="23"/>
      <c r="G17" s="3" t="s">
        <v>12</v>
      </c>
      <c r="H17" s="15" t="s">
        <v>21</v>
      </c>
      <c r="I17" s="15"/>
      <c r="J17" s="5">
        <v>104166.67</v>
      </c>
      <c r="K17" s="5">
        <v>0</v>
      </c>
      <c r="L17" s="5">
        <v>0</v>
      </c>
      <c r="M17" s="5">
        <v>0</v>
      </c>
      <c r="N17" s="32"/>
      <c r="O17" s="53"/>
      <c r="P17" s="54"/>
    </row>
    <row r="18" spans="1:16" ht="32.25" customHeight="1" x14ac:dyDescent="0.25">
      <c r="A18" s="15"/>
      <c r="B18" s="15"/>
      <c r="C18" s="15"/>
      <c r="D18" s="15"/>
      <c r="E18" s="22"/>
      <c r="F18" s="23"/>
      <c r="G18" s="3" t="s">
        <v>13</v>
      </c>
      <c r="H18" s="15" t="s">
        <v>21</v>
      </c>
      <c r="I18" s="15"/>
      <c r="J18" s="5">
        <v>0</v>
      </c>
      <c r="K18" s="5">
        <v>0</v>
      </c>
      <c r="L18" s="5">
        <v>0</v>
      </c>
      <c r="M18" s="5">
        <v>0</v>
      </c>
      <c r="N18" s="32"/>
      <c r="O18" s="53"/>
      <c r="P18" s="54"/>
    </row>
    <row r="19" spans="1:16" ht="43.5" customHeight="1" x14ac:dyDescent="0.25">
      <c r="A19" s="15"/>
      <c r="B19" s="15"/>
      <c r="C19" s="15"/>
      <c r="D19" s="15"/>
      <c r="E19" s="22"/>
      <c r="F19" s="23"/>
      <c r="G19" s="3" t="s">
        <v>14</v>
      </c>
      <c r="H19" s="15" t="s">
        <v>21</v>
      </c>
      <c r="I19" s="15"/>
      <c r="J19" s="5">
        <v>0</v>
      </c>
      <c r="K19" s="5">
        <v>0</v>
      </c>
      <c r="L19" s="5">
        <v>0</v>
      </c>
      <c r="M19" s="5">
        <v>0</v>
      </c>
      <c r="N19" s="33"/>
      <c r="O19" s="53"/>
      <c r="P19" s="54"/>
    </row>
    <row r="20" spans="1:16" ht="25.5" customHeight="1" x14ac:dyDescent="0.25">
      <c r="A20" s="58" t="s">
        <v>93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60"/>
      <c r="N20" s="16" t="s">
        <v>121</v>
      </c>
      <c r="O20" s="61"/>
      <c r="P20" s="54"/>
    </row>
    <row r="21" spans="1:16" ht="24" customHeight="1" x14ac:dyDescent="0.25">
      <c r="A21" s="15" t="s">
        <v>22</v>
      </c>
      <c r="B21" s="15"/>
      <c r="C21" s="15"/>
      <c r="D21" s="15" t="s">
        <v>23</v>
      </c>
      <c r="E21" s="22" t="s">
        <v>20</v>
      </c>
      <c r="F21" s="23" t="s">
        <v>40</v>
      </c>
      <c r="G21" s="2" t="s">
        <v>10</v>
      </c>
      <c r="H21" s="24" t="s">
        <v>24</v>
      </c>
      <c r="I21" s="24"/>
      <c r="J21" s="4">
        <f>SUM(J22:J25)</f>
        <v>2444727.89</v>
      </c>
      <c r="K21" s="4">
        <f>SUM(K22:K25)</f>
        <v>0</v>
      </c>
      <c r="L21" s="4">
        <f>SUM(L22:L25)</f>
        <v>0</v>
      </c>
      <c r="M21" s="4">
        <f>SUM(M22:M25)</f>
        <v>0</v>
      </c>
      <c r="N21" s="18"/>
      <c r="O21" s="62"/>
      <c r="P21" s="54"/>
    </row>
    <row r="22" spans="1:16" ht="24" customHeight="1" x14ac:dyDescent="0.25">
      <c r="A22" s="15"/>
      <c r="B22" s="15"/>
      <c r="C22" s="15"/>
      <c r="D22" s="15"/>
      <c r="E22" s="22"/>
      <c r="F22" s="23"/>
      <c r="G22" s="3" t="s">
        <v>11</v>
      </c>
      <c r="H22" s="15" t="s">
        <v>24</v>
      </c>
      <c r="I22" s="15"/>
      <c r="J22" s="5">
        <v>2300000</v>
      </c>
      <c r="K22" s="5">
        <v>0</v>
      </c>
      <c r="L22" s="5">
        <v>0</v>
      </c>
      <c r="M22" s="5">
        <v>0</v>
      </c>
      <c r="N22" s="18"/>
      <c r="O22" s="62"/>
      <c r="P22" s="54"/>
    </row>
    <row r="23" spans="1:16" ht="22.5" customHeight="1" x14ac:dyDescent="0.25">
      <c r="A23" s="15"/>
      <c r="B23" s="15"/>
      <c r="C23" s="15"/>
      <c r="D23" s="15"/>
      <c r="E23" s="22"/>
      <c r="F23" s="23"/>
      <c r="G23" s="3" t="s">
        <v>12</v>
      </c>
      <c r="H23" s="15" t="s">
        <v>24</v>
      </c>
      <c r="I23" s="15"/>
      <c r="J23" s="5">
        <v>95833.33</v>
      </c>
      <c r="K23" s="5">
        <v>0</v>
      </c>
      <c r="L23" s="5">
        <v>0</v>
      </c>
      <c r="M23" s="5">
        <v>0</v>
      </c>
      <c r="N23" s="18"/>
      <c r="O23" s="62"/>
      <c r="P23" s="54"/>
    </row>
    <row r="24" spans="1:16" ht="24" customHeight="1" x14ac:dyDescent="0.25">
      <c r="A24" s="15"/>
      <c r="B24" s="15"/>
      <c r="C24" s="15"/>
      <c r="D24" s="15"/>
      <c r="E24" s="22"/>
      <c r="F24" s="23"/>
      <c r="G24" s="3" t="s">
        <v>13</v>
      </c>
      <c r="H24" s="15" t="s">
        <v>24</v>
      </c>
      <c r="I24" s="15"/>
      <c r="J24" s="5">
        <v>48894.559999999998</v>
      </c>
      <c r="K24" s="5">
        <v>0</v>
      </c>
      <c r="L24" s="5">
        <v>0</v>
      </c>
      <c r="M24" s="5">
        <v>0</v>
      </c>
      <c r="N24" s="18"/>
      <c r="O24" s="62"/>
      <c r="P24" s="54"/>
    </row>
    <row r="25" spans="1:16" ht="24" customHeight="1" x14ac:dyDescent="0.25">
      <c r="A25" s="15"/>
      <c r="B25" s="15"/>
      <c r="C25" s="15"/>
      <c r="D25" s="15"/>
      <c r="E25" s="22"/>
      <c r="F25" s="23"/>
      <c r="G25" s="3" t="s">
        <v>14</v>
      </c>
      <c r="H25" s="15" t="s">
        <v>24</v>
      </c>
      <c r="I25" s="15"/>
      <c r="J25" s="5">
        <v>0</v>
      </c>
      <c r="K25" s="5">
        <v>0</v>
      </c>
      <c r="L25" s="5">
        <v>0</v>
      </c>
      <c r="M25" s="5">
        <v>0</v>
      </c>
      <c r="N25" s="18"/>
      <c r="O25" s="62"/>
      <c r="P25" s="54"/>
    </row>
    <row r="26" spans="1:16" ht="24" customHeight="1" x14ac:dyDescent="0.25">
      <c r="A26" s="63" t="s">
        <v>25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2"/>
      <c r="P26" s="54"/>
    </row>
    <row r="27" spans="1:16" ht="24" customHeight="1" x14ac:dyDescent="0.25">
      <c r="A27" s="15" t="s">
        <v>26</v>
      </c>
      <c r="B27" s="15"/>
      <c r="C27" s="15"/>
      <c r="D27" s="15" t="s">
        <v>29</v>
      </c>
      <c r="E27" s="22" t="s">
        <v>20</v>
      </c>
      <c r="F27" s="23" t="s">
        <v>108</v>
      </c>
      <c r="G27" s="2" t="s">
        <v>10</v>
      </c>
      <c r="H27" s="24" t="s">
        <v>30</v>
      </c>
      <c r="I27" s="24"/>
      <c r="J27" s="4">
        <f>SUM(J28:J31)</f>
        <v>275891.53999999998</v>
      </c>
      <c r="K27" s="4">
        <f>SUM(K28:K31)</f>
        <v>238998.39999999999</v>
      </c>
      <c r="L27" s="4">
        <f>SUM(L28:L31)</f>
        <v>238998.39999999999</v>
      </c>
      <c r="M27" s="4">
        <f>SUM(M28:M31)</f>
        <v>238998.39999999999</v>
      </c>
      <c r="N27" s="18" t="s">
        <v>28</v>
      </c>
      <c r="O27" s="62"/>
      <c r="P27" s="54"/>
    </row>
    <row r="28" spans="1:16" ht="27.75" customHeight="1" x14ac:dyDescent="0.25">
      <c r="A28" s="15"/>
      <c r="B28" s="15"/>
      <c r="C28" s="15"/>
      <c r="D28" s="15"/>
      <c r="E28" s="22"/>
      <c r="F28" s="23"/>
      <c r="G28" s="3" t="s">
        <v>11</v>
      </c>
      <c r="H28" s="15" t="s">
        <v>30</v>
      </c>
      <c r="I28" s="15"/>
      <c r="J28" s="5">
        <v>189780</v>
      </c>
      <c r="K28" s="5">
        <v>163739</v>
      </c>
      <c r="L28" s="5">
        <v>165982</v>
      </c>
      <c r="M28" s="5">
        <v>163739</v>
      </c>
      <c r="N28" s="18"/>
      <c r="O28" s="62"/>
      <c r="P28" s="54"/>
    </row>
    <row r="29" spans="1:16" ht="24" customHeight="1" x14ac:dyDescent="0.25">
      <c r="A29" s="15"/>
      <c r="B29" s="15"/>
      <c r="C29" s="15"/>
      <c r="D29" s="15"/>
      <c r="E29" s="22"/>
      <c r="F29" s="23"/>
      <c r="G29" s="3" t="s">
        <v>12</v>
      </c>
      <c r="H29" s="15" t="s">
        <v>30</v>
      </c>
      <c r="I29" s="15"/>
      <c r="J29" s="5">
        <v>70192.600000000006</v>
      </c>
      <c r="K29" s="5">
        <v>60561</v>
      </c>
      <c r="L29" s="5">
        <v>58318</v>
      </c>
      <c r="M29" s="5">
        <v>60561</v>
      </c>
      <c r="N29" s="18"/>
      <c r="O29" s="65"/>
      <c r="P29" s="54"/>
    </row>
    <row r="30" spans="1:16" ht="19.5" customHeight="1" x14ac:dyDescent="0.25">
      <c r="A30" s="15"/>
      <c r="B30" s="15"/>
      <c r="C30" s="15"/>
      <c r="D30" s="15"/>
      <c r="E30" s="22"/>
      <c r="F30" s="23"/>
      <c r="G30" s="3" t="s">
        <v>13</v>
      </c>
      <c r="H30" s="15" t="s">
        <v>30</v>
      </c>
      <c r="I30" s="15"/>
      <c r="J30" s="5">
        <v>15918.94</v>
      </c>
      <c r="K30" s="5">
        <v>14698.4</v>
      </c>
      <c r="L30" s="5">
        <v>14698.4</v>
      </c>
      <c r="M30" s="5">
        <v>14698.4</v>
      </c>
      <c r="N30" s="18"/>
      <c r="O30" s="11"/>
      <c r="P30" s="54"/>
    </row>
    <row r="31" spans="1:16" ht="26.25" customHeight="1" x14ac:dyDescent="0.25">
      <c r="A31" s="15"/>
      <c r="B31" s="15"/>
      <c r="C31" s="15"/>
      <c r="D31" s="15"/>
      <c r="E31" s="22"/>
      <c r="F31" s="23"/>
      <c r="G31" s="3" t="s">
        <v>14</v>
      </c>
      <c r="H31" s="15" t="s">
        <v>30</v>
      </c>
      <c r="I31" s="15"/>
      <c r="J31" s="5">
        <v>0</v>
      </c>
      <c r="K31" s="5">
        <v>0</v>
      </c>
      <c r="L31" s="5">
        <v>0</v>
      </c>
      <c r="M31" s="5">
        <v>0</v>
      </c>
      <c r="N31" s="18"/>
      <c r="O31" s="61"/>
      <c r="P31" s="54"/>
    </row>
    <row r="32" spans="1:16" ht="30.75" customHeight="1" x14ac:dyDescent="0.25">
      <c r="A32" s="16" t="s">
        <v>110</v>
      </c>
      <c r="B32" s="17"/>
      <c r="C32" s="6"/>
      <c r="D32" s="15" t="s">
        <v>17</v>
      </c>
      <c r="E32" s="34" t="s">
        <v>112</v>
      </c>
      <c r="F32" s="37" t="s">
        <v>112</v>
      </c>
      <c r="G32" s="2" t="s">
        <v>10</v>
      </c>
      <c r="H32" s="51" t="s">
        <v>109</v>
      </c>
      <c r="I32" s="52"/>
      <c r="J32" s="4">
        <f>J33+J34+J35+J36</f>
        <v>0</v>
      </c>
      <c r="K32" s="4">
        <f>K33+K34+K35+K36</f>
        <v>19200000</v>
      </c>
      <c r="L32" s="4">
        <f>L33+L34+L35+L36</f>
        <v>0</v>
      </c>
      <c r="M32" s="4">
        <f>M33+M34+M35+M36</f>
        <v>0</v>
      </c>
      <c r="N32" s="18" t="s">
        <v>122</v>
      </c>
      <c r="O32" s="62"/>
      <c r="P32" s="54"/>
    </row>
    <row r="33" spans="1:16" ht="29.25" customHeight="1" x14ac:dyDescent="0.25">
      <c r="A33" s="18"/>
      <c r="B33" s="19"/>
      <c r="C33" s="6"/>
      <c r="D33" s="15"/>
      <c r="E33" s="35"/>
      <c r="F33" s="38"/>
      <c r="G33" s="3" t="s">
        <v>11</v>
      </c>
      <c r="H33" s="40" t="s">
        <v>109</v>
      </c>
      <c r="I33" s="41"/>
      <c r="J33" s="5">
        <f>K33+L33+M33</f>
        <v>0</v>
      </c>
      <c r="K33" s="5">
        <v>0</v>
      </c>
      <c r="L33" s="5">
        <v>0</v>
      </c>
      <c r="M33" s="5">
        <v>0</v>
      </c>
      <c r="N33" s="18"/>
      <c r="O33" s="62"/>
      <c r="P33" s="54"/>
    </row>
    <row r="34" spans="1:16" ht="32.25" customHeight="1" x14ac:dyDescent="0.25">
      <c r="A34" s="18"/>
      <c r="B34" s="19"/>
      <c r="C34" s="6"/>
      <c r="D34" s="15"/>
      <c r="E34" s="35"/>
      <c r="F34" s="38"/>
      <c r="G34" s="3" t="s">
        <v>12</v>
      </c>
      <c r="H34" s="40" t="s">
        <v>109</v>
      </c>
      <c r="I34" s="41"/>
      <c r="J34" s="5">
        <v>0</v>
      </c>
      <c r="K34" s="5">
        <v>18019200</v>
      </c>
      <c r="L34" s="5">
        <v>0</v>
      </c>
      <c r="M34" s="5">
        <v>0</v>
      </c>
      <c r="N34" s="18"/>
      <c r="O34" s="62"/>
      <c r="P34" s="54"/>
    </row>
    <row r="35" spans="1:16" ht="51.75" customHeight="1" x14ac:dyDescent="0.25">
      <c r="A35" s="18"/>
      <c r="B35" s="19"/>
      <c r="C35" s="6"/>
      <c r="D35" s="15"/>
      <c r="E35" s="35"/>
      <c r="F35" s="38"/>
      <c r="G35" s="3" t="s">
        <v>13</v>
      </c>
      <c r="H35" s="40" t="s">
        <v>109</v>
      </c>
      <c r="I35" s="41"/>
      <c r="J35" s="5">
        <v>0</v>
      </c>
      <c r="K35" s="5">
        <v>1180800</v>
      </c>
      <c r="L35" s="5">
        <v>0</v>
      </c>
      <c r="M35" s="5">
        <v>0</v>
      </c>
      <c r="N35" s="18"/>
      <c r="O35" s="62"/>
      <c r="P35" s="54"/>
    </row>
    <row r="36" spans="1:16" ht="48" x14ac:dyDescent="0.25">
      <c r="A36" s="20"/>
      <c r="B36" s="21"/>
      <c r="C36" s="6"/>
      <c r="D36" s="15"/>
      <c r="E36" s="36"/>
      <c r="F36" s="39"/>
      <c r="G36" s="3" t="s">
        <v>14</v>
      </c>
      <c r="H36" s="40" t="s">
        <v>109</v>
      </c>
      <c r="I36" s="41"/>
      <c r="J36" s="5">
        <f>K36+L36+M36</f>
        <v>0</v>
      </c>
      <c r="K36" s="5">
        <v>0</v>
      </c>
      <c r="L36" s="5">
        <v>0</v>
      </c>
      <c r="M36" s="5">
        <v>0</v>
      </c>
      <c r="N36" s="20"/>
      <c r="O36" s="65"/>
      <c r="P36" s="54"/>
    </row>
    <row r="37" spans="1:16" ht="24.75" customHeight="1" x14ac:dyDescent="0.25">
      <c r="A37" s="15" t="s">
        <v>27</v>
      </c>
      <c r="B37" s="15"/>
      <c r="C37" s="15"/>
      <c r="D37" s="15" t="s">
        <v>17</v>
      </c>
      <c r="E37" s="22" t="s">
        <v>20</v>
      </c>
      <c r="F37" s="23" t="s">
        <v>108</v>
      </c>
      <c r="G37" s="2" t="s">
        <v>10</v>
      </c>
      <c r="H37" s="24" t="s">
        <v>31</v>
      </c>
      <c r="I37" s="24"/>
      <c r="J37" s="4">
        <f>SUM(J38:J41)</f>
        <v>1185666.8900000001</v>
      </c>
      <c r="K37" s="4">
        <f>SUM(K38:K41)</f>
        <v>1385189.13</v>
      </c>
      <c r="L37" s="4">
        <f>SUM(L38:L41)</f>
        <v>1491742.14</v>
      </c>
      <c r="M37" s="4">
        <f>SUM(M38:M41)</f>
        <v>1917954.18</v>
      </c>
      <c r="N37" s="16" t="s">
        <v>121</v>
      </c>
      <c r="O37" s="25"/>
      <c r="P37" s="17"/>
    </row>
    <row r="38" spans="1:16" ht="24" x14ac:dyDescent="0.25">
      <c r="A38" s="15"/>
      <c r="B38" s="15"/>
      <c r="C38" s="15"/>
      <c r="D38" s="15"/>
      <c r="E38" s="22"/>
      <c r="F38" s="23"/>
      <c r="G38" s="3" t="s">
        <v>11</v>
      </c>
      <c r="H38" s="15" t="s">
        <v>31</v>
      </c>
      <c r="I38" s="15"/>
      <c r="J38" s="5">
        <v>730000</v>
      </c>
      <c r="K38" s="5">
        <v>962000</v>
      </c>
      <c r="L38" s="5">
        <v>1022000</v>
      </c>
      <c r="M38" s="5">
        <v>1332000</v>
      </c>
      <c r="N38" s="18"/>
      <c r="O38" s="26"/>
      <c r="P38" s="19"/>
    </row>
    <row r="39" spans="1:16" ht="37.5" customHeight="1" x14ac:dyDescent="0.25">
      <c r="A39" s="15"/>
      <c r="B39" s="15"/>
      <c r="C39" s="15"/>
      <c r="D39" s="15"/>
      <c r="E39" s="22"/>
      <c r="F39" s="23"/>
      <c r="G39" s="3" t="s">
        <v>12</v>
      </c>
      <c r="H39" s="15" t="s">
        <v>31</v>
      </c>
      <c r="I39" s="15"/>
      <c r="J39" s="5">
        <v>270000</v>
      </c>
      <c r="K39" s="5">
        <v>338000</v>
      </c>
      <c r="L39" s="5">
        <v>378000</v>
      </c>
      <c r="M39" s="5">
        <v>468000</v>
      </c>
      <c r="N39" s="18"/>
      <c r="O39" s="26"/>
      <c r="P39" s="19"/>
    </row>
    <row r="40" spans="1:16" ht="42.75" customHeight="1" x14ac:dyDescent="0.25">
      <c r="A40" s="15"/>
      <c r="B40" s="15"/>
      <c r="C40" s="15"/>
      <c r="D40" s="15"/>
      <c r="E40" s="22"/>
      <c r="F40" s="23"/>
      <c r="G40" s="3" t="s">
        <v>13</v>
      </c>
      <c r="H40" s="15" t="s">
        <v>31</v>
      </c>
      <c r="I40" s="15"/>
      <c r="J40" s="5">
        <v>185666.89</v>
      </c>
      <c r="K40" s="5">
        <v>85189.13</v>
      </c>
      <c r="L40" s="5">
        <v>91742.14</v>
      </c>
      <c r="M40" s="5">
        <v>117954.18</v>
      </c>
      <c r="N40" s="18"/>
      <c r="O40" s="26"/>
      <c r="P40" s="19"/>
    </row>
    <row r="41" spans="1:16" ht="72" customHeight="1" x14ac:dyDescent="0.25">
      <c r="A41" s="15"/>
      <c r="B41" s="15"/>
      <c r="C41" s="15"/>
      <c r="D41" s="15"/>
      <c r="E41" s="22"/>
      <c r="F41" s="23"/>
      <c r="G41" s="3" t="s">
        <v>14</v>
      </c>
      <c r="H41" s="15" t="s">
        <v>31</v>
      </c>
      <c r="I41" s="15"/>
      <c r="J41" s="5">
        <v>0</v>
      </c>
      <c r="K41" s="5">
        <v>0</v>
      </c>
      <c r="L41" s="5">
        <v>0</v>
      </c>
      <c r="M41" s="5">
        <v>0</v>
      </c>
      <c r="N41" s="18"/>
      <c r="O41" s="26"/>
      <c r="P41" s="19"/>
    </row>
    <row r="42" spans="1:16" ht="36.75" customHeight="1" x14ac:dyDescent="0.25">
      <c r="A42" s="16" t="s">
        <v>114</v>
      </c>
      <c r="B42" s="17"/>
      <c r="C42" s="6"/>
      <c r="D42" s="15" t="s">
        <v>17</v>
      </c>
      <c r="E42" s="22" t="s">
        <v>112</v>
      </c>
      <c r="F42" s="23" t="s">
        <v>42</v>
      </c>
      <c r="G42" s="2" t="s">
        <v>10</v>
      </c>
      <c r="H42" s="24" t="s">
        <v>120</v>
      </c>
      <c r="I42" s="24"/>
      <c r="J42" s="4">
        <v>0</v>
      </c>
      <c r="K42" s="4">
        <f>K43+K44+K45+K46</f>
        <v>2000000</v>
      </c>
      <c r="L42" s="4">
        <f>L43+L44+L45+L46</f>
        <v>0</v>
      </c>
      <c r="M42" s="4">
        <f>M43+M44+M45+M46</f>
        <v>0</v>
      </c>
      <c r="N42" s="18"/>
      <c r="O42" s="26"/>
      <c r="P42" s="19"/>
    </row>
    <row r="43" spans="1:16" ht="34.5" customHeight="1" x14ac:dyDescent="0.25">
      <c r="A43" s="18"/>
      <c r="B43" s="19"/>
      <c r="C43" s="6"/>
      <c r="D43" s="15"/>
      <c r="E43" s="22"/>
      <c r="F43" s="23"/>
      <c r="G43" s="3" t="s">
        <v>11</v>
      </c>
      <c r="H43" s="15" t="s">
        <v>120</v>
      </c>
      <c r="I43" s="15"/>
      <c r="J43" s="5">
        <v>0</v>
      </c>
      <c r="K43" s="5">
        <v>1500000</v>
      </c>
      <c r="L43" s="5">
        <v>0</v>
      </c>
      <c r="M43" s="5">
        <v>0</v>
      </c>
      <c r="N43" s="18"/>
      <c r="O43" s="26"/>
      <c r="P43" s="19"/>
    </row>
    <row r="44" spans="1:16" ht="31.5" customHeight="1" x14ac:dyDescent="0.25">
      <c r="A44" s="18"/>
      <c r="B44" s="19"/>
      <c r="C44" s="6"/>
      <c r="D44" s="15"/>
      <c r="E44" s="22"/>
      <c r="F44" s="23"/>
      <c r="G44" s="3" t="s">
        <v>12</v>
      </c>
      <c r="H44" s="15" t="s">
        <v>120</v>
      </c>
      <c r="I44" s="15"/>
      <c r="J44" s="5">
        <v>0</v>
      </c>
      <c r="K44" s="5">
        <v>500000</v>
      </c>
      <c r="L44" s="5">
        <v>0</v>
      </c>
      <c r="M44" s="5">
        <v>0</v>
      </c>
      <c r="N44" s="18"/>
      <c r="O44" s="26"/>
      <c r="P44" s="19"/>
    </row>
    <row r="45" spans="1:16" ht="32.25" customHeight="1" x14ac:dyDescent="0.25">
      <c r="A45" s="18"/>
      <c r="B45" s="19"/>
      <c r="C45" s="6"/>
      <c r="D45" s="15"/>
      <c r="E45" s="22"/>
      <c r="F45" s="23"/>
      <c r="G45" s="3" t="s">
        <v>13</v>
      </c>
      <c r="H45" s="15" t="s">
        <v>120</v>
      </c>
      <c r="I45" s="15"/>
      <c r="J45" s="5">
        <v>0</v>
      </c>
      <c r="K45" s="5">
        <v>0</v>
      </c>
      <c r="L45" s="5">
        <v>0</v>
      </c>
      <c r="M45" s="5">
        <v>0</v>
      </c>
      <c r="N45" s="18"/>
      <c r="O45" s="26"/>
      <c r="P45" s="19"/>
    </row>
    <row r="46" spans="1:16" ht="36.75" customHeight="1" x14ac:dyDescent="0.25">
      <c r="A46" s="20"/>
      <c r="B46" s="21"/>
      <c r="C46" s="6"/>
      <c r="D46" s="15"/>
      <c r="E46" s="22"/>
      <c r="F46" s="23"/>
      <c r="G46" s="3" t="s">
        <v>14</v>
      </c>
      <c r="H46" s="15" t="s">
        <v>120</v>
      </c>
      <c r="I46" s="15"/>
      <c r="J46" s="5">
        <v>0</v>
      </c>
      <c r="K46" s="5">
        <v>0</v>
      </c>
      <c r="L46" s="5">
        <v>0</v>
      </c>
      <c r="M46" s="5">
        <v>0</v>
      </c>
      <c r="N46" s="20"/>
      <c r="O46" s="27"/>
      <c r="P46" s="21"/>
    </row>
    <row r="47" spans="1:16" ht="25.5" customHeight="1" x14ac:dyDescent="0.25">
      <c r="A47" s="16" t="s">
        <v>16</v>
      </c>
      <c r="B47" s="17"/>
      <c r="C47" s="6"/>
      <c r="D47" s="15" t="s">
        <v>17</v>
      </c>
      <c r="E47" s="22" t="s">
        <v>113</v>
      </c>
      <c r="F47" s="23" t="s">
        <v>41</v>
      </c>
      <c r="G47" s="2" t="s">
        <v>10</v>
      </c>
      <c r="H47" s="24" t="s">
        <v>119</v>
      </c>
      <c r="I47" s="24"/>
      <c r="J47" s="4">
        <f>J48+J49+J50+J51</f>
        <v>0</v>
      </c>
      <c r="K47" s="4">
        <f>K48+K49+K50+K51</f>
        <v>0</v>
      </c>
      <c r="L47" s="4">
        <f>L48+L49+L50+L51</f>
        <v>133333.34</v>
      </c>
      <c r="M47" s="4">
        <f>M48+M49+M50+M51</f>
        <v>0</v>
      </c>
      <c r="N47" s="15" t="s">
        <v>123</v>
      </c>
      <c r="O47" s="15"/>
      <c r="P47" s="54"/>
    </row>
    <row r="48" spans="1:16" ht="24" customHeight="1" x14ac:dyDescent="0.25">
      <c r="A48" s="18"/>
      <c r="B48" s="19"/>
      <c r="C48" s="6"/>
      <c r="D48" s="15"/>
      <c r="E48" s="22"/>
      <c r="F48" s="23"/>
      <c r="G48" s="3" t="s">
        <v>11</v>
      </c>
      <c r="H48" s="15" t="s">
        <v>119</v>
      </c>
      <c r="I48" s="15"/>
      <c r="J48" s="5">
        <v>0</v>
      </c>
      <c r="K48" s="5">
        <v>0</v>
      </c>
      <c r="L48" s="5">
        <v>100000</v>
      </c>
      <c r="M48" s="5">
        <v>0</v>
      </c>
      <c r="N48" s="15"/>
      <c r="O48" s="15"/>
      <c r="P48" s="54"/>
    </row>
    <row r="49" spans="1:16" ht="22.5" customHeight="1" x14ac:dyDescent="0.25">
      <c r="A49" s="18"/>
      <c r="B49" s="19"/>
      <c r="C49" s="6"/>
      <c r="D49" s="15"/>
      <c r="E49" s="22"/>
      <c r="F49" s="23"/>
      <c r="G49" s="3" t="s">
        <v>12</v>
      </c>
      <c r="H49" s="57" t="s">
        <v>119</v>
      </c>
      <c r="I49" s="57"/>
      <c r="J49" s="5">
        <v>0</v>
      </c>
      <c r="K49" s="5">
        <v>0</v>
      </c>
      <c r="L49" s="5">
        <v>33333.339999999997</v>
      </c>
      <c r="M49" s="5">
        <v>0</v>
      </c>
      <c r="N49" s="15"/>
      <c r="O49" s="15"/>
      <c r="P49" s="54"/>
    </row>
    <row r="50" spans="1:16" ht="27" customHeight="1" x14ac:dyDescent="0.25">
      <c r="A50" s="18"/>
      <c r="B50" s="19"/>
      <c r="C50" s="6"/>
      <c r="D50" s="15"/>
      <c r="E50" s="22"/>
      <c r="F50" s="23"/>
      <c r="G50" s="3" t="s">
        <v>13</v>
      </c>
      <c r="H50" s="15" t="s">
        <v>119</v>
      </c>
      <c r="I50" s="15"/>
      <c r="J50" s="5">
        <v>0</v>
      </c>
      <c r="K50" s="5">
        <v>0</v>
      </c>
      <c r="L50" s="5">
        <v>0</v>
      </c>
      <c r="M50" s="5">
        <v>0</v>
      </c>
      <c r="N50" s="15"/>
      <c r="O50" s="15"/>
      <c r="P50" s="54"/>
    </row>
    <row r="51" spans="1:16" ht="55.5" customHeight="1" x14ac:dyDescent="0.25">
      <c r="A51" s="20"/>
      <c r="B51" s="21"/>
      <c r="C51" s="6"/>
      <c r="D51" s="15"/>
      <c r="E51" s="22"/>
      <c r="F51" s="23"/>
      <c r="G51" s="3" t="s">
        <v>14</v>
      </c>
      <c r="H51" s="15" t="s">
        <v>119</v>
      </c>
      <c r="I51" s="15"/>
      <c r="J51" s="5">
        <v>0</v>
      </c>
      <c r="K51" s="5">
        <v>0</v>
      </c>
      <c r="L51" s="5">
        <v>0</v>
      </c>
      <c r="M51" s="5">
        <v>0</v>
      </c>
      <c r="N51" s="15"/>
      <c r="O51" s="15"/>
      <c r="P51" s="54"/>
    </row>
    <row r="52" spans="1:16" ht="30" customHeight="1" x14ac:dyDescent="0.25">
      <c r="A52" s="16" t="s">
        <v>103</v>
      </c>
      <c r="B52" s="17"/>
      <c r="C52" s="6"/>
      <c r="D52" s="15" t="s">
        <v>17</v>
      </c>
      <c r="E52" s="22" t="s">
        <v>112</v>
      </c>
      <c r="F52" s="23" t="s">
        <v>108</v>
      </c>
      <c r="G52" s="2" t="s">
        <v>10</v>
      </c>
      <c r="H52" s="24" t="s">
        <v>118</v>
      </c>
      <c r="I52" s="24"/>
      <c r="J52" s="4">
        <f>J53+J54+J55+J56</f>
        <v>0</v>
      </c>
      <c r="K52" s="4">
        <f>K53+K54+K55+K56</f>
        <v>133333.33000000002</v>
      </c>
      <c r="L52" s="4">
        <f>L53+L54+L55+L56</f>
        <v>133333.33000000002</v>
      </c>
      <c r="M52" s="4">
        <f>M53+M54+M55+M56</f>
        <v>133333.33000000002</v>
      </c>
      <c r="N52" s="16" t="s">
        <v>124</v>
      </c>
      <c r="O52" s="25"/>
      <c r="P52" s="17"/>
    </row>
    <row r="53" spans="1:16" ht="32.25" customHeight="1" x14ac:dyDescent="0.25">
      <c r="A53" s="18"/>
      <c r="B53" s="19"/>
      <c r="C53" s="6"/>
      <c r="D53" s="15"/>
      <c r="E53" s="22"/>
      <c r="F53" s="23"/>
      <c r="G53" s="3" t="s">
        <v>11</v>
      </c>
      <c r="H53" s="15" t="s">
        <v>118</v>
      </c>
      <c r="I53" s="15"/>
      <c r="J53" s="5">
        <v>0</v>
      </c>
      <c r="K53" s="5">
        <v>100000</v>
      </c>
      <c r="L53" s="5">
        <v>100000</v>
      </c>
      <c r="M53" s="5">
        <v>100000</v>
      </c>
      <c r="N53" s="18"/>
      <c r="O53" s="26"/>
      <c r="P53" s="19"/>
    </row>
    <row r="54" spans="1:16" ht="24" customHeight="1" x14ac:dyDescent="0.25">
      <c r="A54" s="18"/>
      <c r="B54" s="19"/>
      <c r="C54" s="6"/>
      <c r="D54" s="15"/>
      <c r="E54" s="22"/>
      <c r="F54" s="23"/>
      <c r="G54" s="3" t="s">
        <v>12</v>
      </c>
      <c r="H54" s="15" t="s">
        <v>118</v>
      </c>
      <c r="I54" s="15"/>
      <c r="J54" s="5">
        <v>0</v>
      </c>
      <c r="K54" s="5">
        <v>33333.33</v>
      </c>
      <c r="L54" s="5">
        <v>33333.33</v>
      </c>
      <c r="M54" s="5">
        <v>33333.33</v>
      </c>
      <c r="N54" s="18"/>
      <c r="O54" s="26"/>
      <c r="P54" s="19"/>
    </row>
    <row r="55" spans="1:16" ht="35.25" customHeight="1" x14ac:dyDescent="0.25">
      <c r="A55" s="18"/>
      <c r="B55" s="19"/>
      <c r="C55" s="6"/>
      <c r="D55" s="15"/>
      <c r="E55" s="22"/>
      <c r="F55" s="23"/>
      <c r="G55" s="3" t="s">
        <v>13</v>
      </c>
      <c r="H55" s="15" t="s">
        <v>118</v>
      </c>
      <c r="I55" s="15"/>
      <c r="J55" s="5">
        <v>0</v>
      </c>
      <c r="K55" s="5">
        <v>0</v>
      </c>
      <c r="L55" s="5">
        <v>0</v>
      </c>
      <c r="M55" s="5">
        <v>0</v>
      </c>
      <c r="N55" s="18"/>
      <c r="O55" s="26"/>
      <c r="P55" s="19"/>
    </row>
    <row r="56" spans="1:16" ht="47.25" customHeight="1" x14ac:dyDescent="0.25">
      <c r="A56" s="20"/>
      <c r="B56" s="21"/>
      <c r="C56" s="6"/>
      <c r="D56" s="15"/>
      <c r="E56" s="22"/>
      <c r="F56" s="23"/>
      <c r="G56" s="3" t="s">
        <v>14</v>
      </c>
      <c r="H56" s="15" t="s">
        <v>118</v>
      </c>
      <c r="I56" s="15"/>
      <c r="J56" s="5">
        <v>0</v>
      </c>
      <c r="K56" s="5">
        <v>0</v>
      </c>
      <c r="L56" s="5">
        <v>0</v>
      </c>
      <c r="M56" s="5">
        <v>0</v>
      </c>
      <c r="N56" s="20"/>
      <c r="O56" s="27"/>
      <c r="P56" s="21"/>
    </row>
    <row r="57" spans="1:16" x14ac:dyDescent="0.25">
      <c r="A57" s="58" t="s">
        <v>32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60"/>
      <c r="O57" s="12"/>
      <c r="P57" s="54"/>
    </row>
    <row r="58" spans="1:16" ht="34.5" customHeight="1" x14ac:dyDescent="0.25">
      <c r="A58" s="15" t="s">
        <v>33</v>
      </c>
      <c r="B58" s="15"/>
      <c r="C58" s="15"/>
      <c r="D58" s="15" t="s">
        <v>97</v>
      </c>
      <c r="E58" s="22" t="s">
        <v>20</v>
      </c>
      <c r="F58" s="23" t="s">
        <v>108</v>
      </c>
      <c r="G58" s="2" t="s">
        <v>10</v>
      </c>
      <c r="H58" s="24" t="s">
        <v>34</v>
      </c>
      <c r="I58" s="24"/>
      <c r="J58" s="4">
        <f>SUM(J59)</f>
        <v>44722635.950000003</v>
      </c>
      <c r="K58" s="4">
        <f>SUM(K59)</f>
        <v>55900439</v>
      </c>
      <c r="L58" s="4">
        <f>SUM(L59)</f>
        <v>59634772</v>
      </c>
      <c r="M58" s="4">
        <f>SUM(M59)</f>
        <v>63166717</v>
      </c>
      <c r="N58" s="15" t="s">
        <v>47</v>
      </c>
      <c r="O58" s="15"/>
      <c r="P58" s="54"/>
    </row>
    <row r="59" spans="1:16" ht="39" customHeight="1" x14ac:dyDescent="0.25">
      <c r="A59" s="15"/>
      <c r="B59" s="15"/>
      <c r="C59" s="15"/>
      <c r="D59" s="15"/>
      <c r="E59" s="22"/>
      <c r="F59" s="23"/>
      <c r="G59" s="3" t="s">
        <v>35</v>
      </c>
      <c r="H59" s="15" t="s">
        <v>34</v>
      </c>
      <c r="I59" s="15"/>
      <c r="J59" s="5">
        <v>44722635.950000003</v>
      </c>
      <c r="K59" s="5">
        <v>55900439</v>
      </c>
      <c r="L59" s="5">
        <v>59634772</v>
      </c>
      <c r="M59" s="5">
        <v>63166717</v>
      </c>
      <c r="N59" s="15"/>
      <c r="O59" s="15"/>
      <c r="P59" s="54"/>
    </row>
    <row r="60" spans="1:16" ht="45" customHeight="1" x14ac:dyDescent="0.25">
      <c r="A60" s="15"/>
      <c r="B60" s="15"/>
      <c r="C60" s="15"/>
      <c r="D60" s="15"/>
      <c r="E60" s="22"/>
      <c r="F60" s="23"/>
      <c r="G60" s="3" t="s">
        <v>36</v>
      </c>
      <c r="H60" s="15" t="s">
        <v>34</v>
      </c>
      <c r="I60" s="15"/>
      <c r="J60" s="5">
        <v>1000000</v>
      </c>
      <c r="K60" s="5">
        <v>0</v>
      </c>
      <c r="L60" s="5">
        <v>0</v>
      </c>
      <c r="M60" s="5">
        <v>0</v>
      </c>
      <c r="N60" s="15"/>
      <c r="O60" s="15"/>
      <c r="P60" s="54"/>
    </row>
    <row r="61" spans="1:16" ht="30" customHeight="1" x14ac:dyDescent="0.25">
      <c r="A61" s="15" t="s">
        <v>37</v>
      </c>
      <c r="B61" s="15"/>
      <c r="C61" s="15"/>
      <c r="D61" s="15" t="s">
        <v>38</v>
      </c>
      <c r="E61" s="22" t="s">
        <v>20</v>
      </c>
      <c r="F61" s="23" t="s">
        <v>42</v>
      </c>
      <c r="G61" s="2" t="s">
        <v>10</v>
      </c>
      <c r="H61" s="24" t="s">
        <v>39</v>
      </c>
      <c r="I61" s="24"/>
      <c r="J61" s="4">
        <f>SUM(J62:J62)</f>
        <v>2093305.71</v>
      </c>
      <c r="K61" s="4">
        <f>SUM(K62:K62)</f>
        <v>255000</v>
      </c>
      <c r="L61" s="4">
        <f>SUM(L62:L62)</f>
        <v>0</v>
      </c>
      <c r="M61" s="4">
        <f>SUM(M62:M62)</f>
        <v>0</v>
      </c>
      <c r="N61" s="15"/>
      <c r="O61" s="15"/>
      <c r="P61" s="54"/>
    </row>
    <row r="62" spans="1:16" ht="98.25" customHeight="1" x14ac:dyDescent="0.25">
      <c r="A62" s="15"/>
      <c r="B62" s="15"/>
      <c r="C62" s="15"/>
      <c r="D62" s="15"/>
      <c r="E62" s="22"/>
      <c r="F62" s="23"/>
      <c r="G62" s="3" t="s">
        <v>13</v>
      </c>
      <c r="H62" s="15" t="s">
        <v>39</v>
      </c>
      <c r="I62" s="15"/>
      <c r="J62" s="5">
        <v>2093305.71</v>
      </c>
      <c r="K62" s="5">
        <v>255000</v>
      </c>
      <c r="L62" s="5">
        <v>0</v>
      </c>
      <c r="M62" s="5">
        <v>0</v>
      </c>
      <c r="N62" s="15"/>
      <c r="O62" s="15"/>
      <c r="P62" s="54"/>
    </row>
    <row r="63" spans="1:16" ht="58.5" customHeight="1" x14ac:dyDescent="0.25">
      <c r="A63" s="16" t="s">
        <v>43</v>
      </c>
      <c r="B63" s="25"/>
      <c r="C63" s="17"/>
      <c r="D63" s="31" t="s">
        <v>38</v>
      </c>
      <c r="E63" s="34" t="s">
        <v>20</v>
      </c>
      <c r="F63" s="37" t="s">
        <v>108</v>
      </c>
      <c r="G63" s="2" t="s">
        <v>10</v>
      </c>
      <c r="H63" s="24" t="s">
        <v>117</v>
      </c>
      <c r="I63" s="24"/>
      <c r="J63" s="4">
        <f>SUM(J64:J64)</f>
        <v>566684.82999999996</v>
      </c>
      <c r="K63" s="4">
        <f>K64+K65</f>
        <v>1426600</v>
      </c>
      <c r="L63" s="4">
        <f>L64+L65</f>
        <v>1217400</v>
      </c>
      <c r="M63" s="4">
        <f>M64+M65</f>
        <v>1217400</v>
      </c>
      <c r="N63" s="15"/>
      <c r="O63" s="15"/>
      <c r="P63" s="54"/>
    </row>
    <row r="64" spans="1:16" ht="76.5" customHeight="1" x14ac:dyDescent="0.25">
      <c r="A64" s="18"/>
      <c r="B64" s="26"/>
      <c r="C64" s="19"/>
      <c r="D64" s="32"/>
      <c r="E64" s="35"/>
      <c r="F64" s="38"/>
      <c r="G64" s="31" t="s">
        <v>12</v>
      </c>
      <c r="H64" s="15" t="s">
        <v>44</v>
      </c>
      <c r="I64" s="15"/>
      <c r="J64" s="5">
        <v>566684.82999999996</v>
      </c>
      <c r="K64" s="5">
        <v>209130</v>
      </c>
      <c r="L64" s="5">
        <v>0</v>
      </c>
      <c r="M64" s="5">
        <v>0</v>
      </c>
      <c r="N64" s="15"/>
      <c r="O64" s="15"/>
      <c r="P64" s="54"/>
    </row>
    <row r="65" spans="1:16" ht="76.5" customHeight="1" x14ac:dyDescent="0.25">
      <c r="A65" s="20"/>
      <c r="B65" s="27"/>
      <c r="C65" s="21"/>
      <c r="D65" s="33"/>
      <c r="E65" s="36"/>
      <c r="F65" s="39"/>
      <c r="G65" s="33"/>
      <c r="H65" s="40" t="s">
        <v>116</v>
      </c>
      <c r="I65" s="41"/>
      <c r="J65" s="5">
        <v>0</v>
      </c>
      <c r="K65" s="5">
        <v>1217470</v>
      </c>
      <c r="L65" s="5">
        <v>1217400</v>
      </c>
      <c r="M65" s="5">
        <v>1217400</v>
      </c>
      <c r="N65" s="15"/>
      <c r="O65" s="15"/>
      <c r="P65" s="54"/>
    </row>
    <row r="66" spans="1:16" ht="64.5" customHeight="1" x14ac:dyDescent="0.25">
      <c r="A66" s="15" t="s">
        <v>45</v>
      </c>
      <c r="B66" s="15"/>
      <c r="C66" s="15"/>
      <c r="D66" s="15" t="s">
        <v>38</v>
      </c>
      <c r="E66" s="22" t="s">
        <v>20</v>
      </c>
      <c r="F66" s="23" t="s">
        <v>108</v>
      </c>
      <c r="G66" s="2" t="s">
        <v>10</v>
      </c>
      <c r="H66" s="24" t="s">
        <v>46</v>
      </c>
      <c r="I66" s="24"/>
      <c r="J66" s="4">
        <f>SUM(J67:J67)</f>
        <v>17577</v>
      </c>
      <c r="K66" s="4">
        <f>SUM(K67:K67)</f>
        <v>46900</v>
      </c>
      <c r="L66" s="4">
        <f>SUM(L67:L67)</f>
        <v>46900</v>
      </c>
      <c r="M66" s="4">
        <f>SUM(M67:M67)</f>
        <v>46900</v>
      </c>
      <c r="N66" s="15"/>
      <c r="O66" s="15"/>
      <c r="P66" s="54"/>
    </row>
    <row r="67" spans="1:16" ht="61.5" customHeight="1" x14ac:dyDescent="0.25">
      <c r="A67" s="15"/>
      <c r="B67" s="15"/>
      <c r="C67" s="15"/>
      <c r="D67" s="15"/>
      <c r="E67" s="22"/>
      <c r="F67" s="23"/>
      <c r="G67" s="3" t="s">
        <v>13</v>
      </c>
      <c r="H67" s="15" t="s">
        <v>46</v>
      </c>
      <c r="I67" s="15"/>
      <c r="J67" s="5">
        <v>17577</v>
      </c>
      <c r="K67" s="5">
        <v>46900</v>
      </c>
      <c r="L67" s="5">
        <v>46900</v>
      </c>
      <c r="M67" s="5">
        <v>46900</v>
      </c>
      <c r="N67" s="15"/>
      <c r="O67" s="15"/>
      <c r="P67" s="54"/>
    </row>
    <row r="68" spans="1:16" x14ac:dyDescent="0.25">
      <c r="A68" s="11" t="s">
        <v>48</v>
      </c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54"/>
    </row>
    <row r="69" spans="1:16" ht="23.25" customHeight="1" x14ac:dyDescent="0.25">
      <c r="A69" s="15" t="s">
        <v>98</v>
      </c>
      <c r="B69" s="15"/>
      <c r="C69" s="15"/>
      <c r="D69" s="15" t="s">
        <v>115</v>
      </c>
      <c r="E69" s="22" t="s">
        <v>20</v>
      </c>
      <c r="F69" s="23" t="s">
        <v>108</v>
      </c>
      <c r="G69" s="2" t="s">
        <v>10</v>
      </c>
      <c r="H69" s="24" t="s">
        <v>50</v>
      </c>
      <c r="I69" s="24"/>
      <c r="J69" s="4">
        <f>SUM(J70)</f>
        <v>38310694</v>
      </c>
      <c r="K69" s="4">
        <f>SUM(K70)</f>
        <v>56537178.100000001</v>
      </c>
      <c r="L69" s="4">
        <f>SUM(L70)</f>
        <v>58881758.75</v>
      </c>
      <c r="M69" s="4">
        <f>SUM(M70)</f>
        <v>62923997.530000001</v>
      </c>
      <c r="N69" s="15" t="s">
        <v>95</v>
      </c>
      <c r="O69" s="15"/>
      <c r="P69" s="54"/>
    </row>
    <row r="70" spans="1:16" ht="34.5" customHeight="1" x14ac:dyDescent="0.25">
      <c r="A70" s="15"/>
      <c r="B70" s="15"/>
      <c r="C70" s="15"/>
      <c r="D70" s="15"/>
      <c r="E70" s="22"/>
      <c r="F70" s="23"/>
      <c r="G70" s="3" t="s">
        <v>35</v>
      </c>
      <c r="H70" s="15" t="s">
        <v>50</v>
      </c>
      <c r="I70" s="15"/>
      <c r="J70" s="5">
        <v>38310694</v>
      </c>
      <c r="K70" s="5">
        <v>56537178.100000001</v>
      </c>
      <c r="L70" s="5">
        <v>58881758.75</v>
      </c>
      <c r="M70" s="5">
        <v>62923997.530000001</v>
      </c>
      <c r="N70" s="15"/>
      <c r="O70" s="15"/>
      <c r="P70" s="54"/>
    </row>
    <row r="71" spans="1:16" ht="86.25" customHeight="1" x14ac:dyDescent="0.25">
      <c r="A71" s="15"/>
      <c r="B71" s="15"/>
      <c r="C71" s="15"/>
      <c r="D71" s="15"/>
      <c r="E71" s="22"/>
      <c r="F71" s="23"/>
      <c r="G71" s="3" t="s">
        <v>36</v>
      </c>
      <c r="H71" s="15" t="s">
        <v>50</v>
      </c>
      <c r="I71" s="15"/>
      <c r="J71" s="5">
        <v>3885900</v>
      </c>
      <c r="K71" s="5">
        <v>16341579.1</v>
      </c>
      <c r="L71" s="5">
        <v>16773262.15</v>
      </c>
      <c r="M71" s="5">
        <v>17178163.93</v>
      </c>
      <c r="N71" s="15"/>
      <c r="O71" s="15"/>
      <c r="P71" s="54"/>
    </row>
    <row r="72" spans="1:16" ht="38.25" customHeight="1" x14ac:dyDescent="0.25">
      <c r="A72" s="15" t="s">
        <v>51</v>
      </c>
      <c r="B72" s="15"/>
      <c r="C72" s="15"/>
      <c r="D72" s="15" t="s">
        <v>49</v>
      </c>
      <c r="E72" s="22" t="s">
        <v>20</v>
      </c>
      <c r="F72" s="23" t="s">
        <v>42</v>
      </c>
      <c r="G72" s="2" t="s">
        <v>10</v>
      </c>
      <c r="H72" s="24" t="s">
        <v>52</v>
      </c>
      <c r="I72" s="24"/>
      <c r="J72" s="4">
        <f>SUM(J73:J73)</f>
        <v>150000</v>
      </c>
      <c r="K72" s="4">
        <f>K73</f>
        <v>150000</v>
      </c>
      <c r="L72" s="4">
        <f>SUM(L73:L73)</f>
        <v>0</v>
      </c>
      <c r="M72" s="4">
        <f>SUM(M73:M73)</f>
        <v>0</v>
      </c>
      <c r="N72" s="15" t="s">
        <v>53</v>
      </c>
      <c r="O72" s="15"/>
      <c r="P72" s="54"/>
    </row>
    <row r="73" spans="1:16" ht="87.75" customHeight="1" x14ac:dyDescent="0.25">
      <c r="A73" s="15"/>
      <c r="B73" s="15"/>
      <c r="C73" s="15"/>
      <c r="D73" s="15"/>
      <c r="E73" s="22"/>
      <c r="F73" s="23"/>
      <c r="G73" s="3" t="s">
        <v>13</v>
      </c>
      <c r="H73" s="15" t="s">
        <v>52</v>
      </c>
      <c r="I73" s="15"/>
      <c r="J73" s="5">
        <v>150000</v>
      </c>
      <c r="K73" s="5">
        <v>150000</v>
      </c>
      <c r="L73" s="5">
        <v>0</v>
      </c>
      <c r="M73" s="5">
        <v>0</v>
      </c>
      <c r="N73" s="15"/>
      <c r="O73" s="15"/>
      <c r="P73" s="54"/>
    </row>
    <row r="74" spans="1:16" ht="22.5" customHeight="1" x14ac:dyDescent="0.25">
      <c r="A74" s="15" t="s">
        <v>54</v>
      </c>
      <c r="B74" s="15"/>
      <c r="C74" s="15"/>
      <c r="D74" s="15" t="s">
        <v>29</v>
      </c>
      <c r="E74" s="22" t="s">
        <v>20</v>
      </c>
      <c r="F74" s="23" t="s">
        <v>108</v>
      </c>
      <c r="G74" s="2" t="s">
        <v>10</v>
      </c>
      <c r="H74" s="24" t="s">
        <v>55</v>
      </c>
      <c r="I74" s="24"/>
      <c r="J74" s="4">
        <f>SUM(J75:J75)</f>
        <v>365838.41</v>
      </c>
      <c r="K74" s="4">
        <f>SUM(K75:K75)</f>
        <v>424650.64</v>
      </c>
      <c r="L74" s="4">
        <f>SUM(L75:L75)</f>
        <v>428760.32000000001</v>
      </c>
      <c r="M74" s="4">
        <f>SUM(M75:M75)</f>
        <v>433034.97</v>
      </c>
      <c r="N74" s="15" t="s">
        <v>56</v>
      </c>
      <c r="O74" s="15"/>
      <c r="P74" s="54"/>
    </row>
    <row r="75" spans="1:16" ht="150.75" customHeight="1" x14ac:dyDescent="0.25">
      <c r="A75" s="15"/>
      <c r="B75" s="15"/>
      <c r="C75" s="15"/>
      <c r="D75" s="15"/>
      <c r="E75" s="22"/>
      <c r="F75" s="23"/>
      <c r="G75" s="3" t="s">
        <v>12</v>
      </c>
      <c r="H75" s="15" t="s">
        <v>55</v>
      </c>
      <c r="I75" s="15"/>
      <c r="J75" s="5">
        <v>365838.41</v>
      </c>
      <c r="K75" s="5">
        <v>424650.64</v>
      </c>
      <c r="L75" s="5">
        <v>428760.32000000001</v>
      </c>
      <c r="M75" s="5">
        <v>433034.97</v>
      </c>
      <c r="N75" s="15"/>
      <c r="O75" s="15"/>
      <c r="P75" s="54"/>
    </row>
    <row r="76" spans="1:16" ht="53.25" customHeight="1" x14ac:dyDescent="0.25">
      <c r="A76" s="15" t="s">
        <v>37</v>
      </c>
      <c r="B76" s="15"/>
      <c r="C76" s="15"/>
      <c r="D76" s="15" t="s">
        <v>29</v>
      </c>
      <c r="E76" s="22" t="s">
        <v>20</v>
      </c>
      <c r="F76" s="23" t="s">
        <v>42</v>
      </c>
      <c r="G76" s="2" t="s">
        <v>10</v>
      </c>
      <c r="H76" s="24" t="s">
        <v>57</v>
      </c>
      <c r="I76" s="24"/>
      <c r="J76" s="4">
        <f>SUM(J77:J77)</f>
        <v>4548806</v>
      </c>
      <c r="K76" s="4">
        <f>SUM(K77:K77)</f>
        <v>101005.42</v>
      </c>
      <c r="L76" s="4">
        <f>SUM(L77:L77)</f>
        <v>0</v>
      </c>
      <c r="M76" s="4">
        <f>SUM(M77:M77)</f>
        <v>0</v>
      </c>
      <c r="N76" s="15" t="s">
        <v>53</v>
      </c>
      <c r="O76" s="15"/>
      <c r="P76" s="54"/>
    </row>
    <row r="77" spans="1:16" ht="66.75" customHeight="1" x14ac:dyDescent="0.25">
      <c r="A77" s="15"/>
      <c r="B77" s="15"/>
      <c r="C77" s="15"/>
      <c r="D77" s="15"/>
      <c r="E77" s="22"/>
      <c r="F77" s="23"/>
      <c r="G77" s="3" t="s">
        <v>13</v>
      </c>
      <c r="H77" s="15" t="s">
        <v>57</v>
      </c>
      <c r="I77" s="15"/>
      <c r="J77" s="5">
        <v>4548806</v>
      </c>
      <c r="K77" s="5">
        <v>101005.42</v>
      </c>
      <c r="L77" s="5">
        <v>0</v>
      </c>
      <c r="M77" s="5">
        <v>0</v>
      </c>
      <c r="N77" s="15"/>
      <c r="O77" s="15"/>
      <c r="P77" s="54"/>
    </row>
    <row r="78" spans="1:16" x14ac:dyDescent="0.25">
      <c r="A78" s="11" t="s">
        <v>58</v>
      </c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54"/>
    </row>
    <row r="79" spans="1:16" ht="15" customHeight="1" x14ac:dyDescent="0.25">
      <c r="A79" s="15" t="s">
        <v>111</v>
      </c>
      <c r="B79" s="15"/>
      <c r="C79" s="15"/>
      <c r="D79" s="15" t="s">
        <v>59</v>
      </c>
      <c r="E79" s="22" t="s">
        <v>20</v>
      </c>
      <c r="F79" s="23" t="s">
        <v>108</v>
      </c>
      <c r="G79" s="2" t="s">
        <v>10</v>
      </c>
      <c r="H79" s="24" t="s">
        <v>60</v>
      </c>
      <c r="I79" s="24"/>
      <c r="J79" s="4">
        <f>SUM(J80)</f>
        <v>15134505.619999999</v>
      </c>
      <c r="K79" s="4">
        <f>SUM(K80)</f>
        <v>22402019</v>
      </c>
      <c r="L79" s="4">
        <f>SUM(L80)</f>
        <v>23923333.09</v>
      </c>
      <c r="M79" s="4">
        <f>SUM(M80)</f>
        <v>25526318.100000001</v>
      </c>
      <c r="N79" s="15" t="s">
        <v>61</v>
      </c>
      <c r="O79" s="15"/>
      <c r="P79" s="54"/>
    </row>
    <row r="80" spans="1:16" ht="36" x14ac:dyDescent="0.25">
      <c r="A80" s="15"/>
      <c r="B80" s="15"/>
      <c r="C80" s="15"/>
      <c r="D80" s="15"/>
      <c r="E80" s="22"/>
      <c r="F80" s="23"/>
      <c r="G80" s="3" t="s">
        <v>35</v>
      </c>
      <c r="H80" s="15" t="s">
        <v>60</v>
      </c>
      <c r="I80" s="15"/>
      <c r="J80" s="5">
        <v>15134505.619999999</v>
      </c>
      <c r="K80" s="5">
        <v>22402019</v>
      </c>
      <c r="L80" s="5">
        <v>23923333.09</v>
      </c>
      <c r="M80" s="5">
        <v>25526318.100000001</v>
      </c>
      <c r="N80" s="15"/>
      <c r="O80" s="15"/>
      <c r="P80" s="54"/>
    </row>
    <row r="81" spans="1:16" ht="75.75" customHeight="1" x14ac:dyDescent="0.25">
      <c r="A81" s="15"/>
      <c r="B81" s="15"/>
      <c r="C81" s="15"/>
      <c r="D81" s="15"/>
      <c r="E81" s="22"/>
      <c r="F81" s="23"/>
      <c r="G81" s="3" t="s">
        <v>36</v>
      </c>
      <c r="H81" s="15" t="s">
        <v>60</v>
      </c>
      <c r="I81" s="15"/>
      <c r="J81" s="5">
        <v>1556485.03</v>
      </c>
      <c r="K81" s="5">
        <v>1776184</v>
      </c>
      <c r="L81" s="5">
        <v>1921831.09</v>
      </c>
      <c r="M81" s="5">
        <v>2058281.1</v>
      </c>
      <c r="N81" s="15"/>
      <c r="O81" s="15"/>
      <c r="P81" s="54"/>
    </row>
    <row r="82" spans="1:16" ht="15" customHeight="1" x14ac:dyDescent="0.25">
      <c r="A82" s="15" t="s">
        <v>37</v>
      </c>
      <c r="B82" s="15"/>
      <c r="C82" s="15"/>
      <c r="D82" s="15" t="s">
        <v>62</v>
      </c>
      <c r="E82" s="22" t="s">
        <v>20</v>
      </c>
      <c r="F82" s="23" t="s">
        <v>42</v>
      </c>
      <c r="G82" s="2" t="s">
        <v>10</v>
      </c>
      <c r="H82" s="24" t="s">
        <v>63</v>
      </c>
      <c r="I82" s="24"/>
      <c r="J82" s="4">
        <f>SUM(J83:J83)</f>
        <v>12852846.58</v>
      </c>
      <c r="K82" s="4">
        <f>SUM(K83:K83)</f>
        <v>290000</v>
      </c>
      <c r="L82" s="4">
        <f>SUM(L83:L83)</f>
        <v>0</v>
      </c>
      <c r="M82" s="4">
        <f>SUM(M83:M83)</f>
        <v>0</v>
      </c>
      <c r="N82" s="15"/>
      <c r="O82" s="15"/>
      <c r="P82" s="54"/>
    </row>
    <row r="83" spans="1:16" ht="93.75" customHeight="1" x14ac:dyDescent="0.25">
      <c r="A83" s="15"/>
      <c r="B83" s="15"/>
      <c r="C83" s="15"/>
      <c r="D83" s="15"/>
      <c r="E83" s="22"/>
      <c r="F83" s="23"/>
      <c r="G83" s="3" t="s">
        <v>13</v>
      </c>
      <c r="H83" s="15" t="s">
        <v>63</v>
      </c>
      <c r="I83" s="15"/>
      <c r="J83" s="5">
        <v>12852846.58</v>
      </c>
      <c r="K83" s="5">
        <v>290000</v>
      </c>
      <c r="L83" s="5">
        <v>0</v>
      </c>
      <c r="M83" s="5">
        <v>0</v>
      </c>
      <c r="N83" s="15"/>
      <c r="O83" s="15"/>
      <c r="P83" s="54"/>
    </row>
    <row r="84" spans="1:16" ht="15" customHeight="1" x14ac:dyDescent="0.25">
      <c r="A84" s="15" t="s">
        <v>54</v>
      </c>
      <c r="B84" s="15"/>
      <c r="C84" s="15"/>
      <c r="D84" s="15" t="s">
        <v>59</v>
      </c>
      <c r="E84" s="22" t="s">
        <v>20</v>
      </c>
      <c r="F84" s="23" t="s">
        <v>108</v>
      </c>
      <c r="G84" s="2" t="s">
        <v>10</v>
      </c>
      <c r="H84" s="24" t="s">
        <v>64</v>
      </c>
      <c r="I84" s="24"/>
      <c r="J84" s="4">
        <f>SUM(J85:J85)</f>
        <v>89038.52</v>
      </c>
      <c r="K84" s="4">
        <f>SUM(K85:K85)</f>
        <v>162549.20000000001</v>
      </c>
      <c r="L84" s="4">
        <f>SUM(L85:L85)</f>
        <v>164604.20000000001</v>
      </c>
      <c r="M84" s="4">
        <f>SUM(M85:M85)</f>
        <v>166741.4</v>
      </c>
      <c r="N84" s="15"/>
      <c r="O84" s="15"/>
      <c r="P84" s="54"/>
    </row>
    <row r="85" spans="1:16" ht="168.75" customHeight="1" x14ac:dyDescent="0.25">
      <c r="A85" s="15"/>
      <c r="B85" s="15"/>
      <c r="C85" s="15"/>
      <c r="D85" s="15"/>
      <c r="E85" s="22"/>
      <c r="F85" s="23"/>
      <c r="G85" s="3" t="s">
        <v>12</v>
      </c>
      <c r="H85" s="15" t="s">
        <v>64</v>
      </c>
      <c r="I85" s="15"/>
      <c r="J85" s="5">
        <v>89038.52</v>
      </c>
      <c r="K85" s="5">
        <v>162549.20000000001</v>
      </c>
      <c r="L85" s="5">
        <v>164604.20000000001</v>
      </c>
      <c r="M85" s="5">
        <v>166741.4</v>
      </c>
      <c r="N85" s="15"/>
      <c r="O85" s="15"/>
      <c r="P85" s="54"/>
    </row>
    <row r="86" spans="1:16" x14ac:dyDescent="0.25">
      <c r="A86" s="11" t="s">
        <v>65</v>
      </c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54"/>
    </row>
    <row r="87" spans="1:16" ht="15" customHeight="1" x14ac:dyDescent="0.25">
      <c r="A87" s="15" t="s">
        <v>33</v>
      </c>
      <c r="B87" s="15"/>
      <c r="C87" s="15"/>
      <c r="D87" s="15" t="s">
        <v>17</v>
      </c>
      <c r="E87" s="22" t="s">
        <v>20</v>
      </c>
      <c r="F87" s="23" t="s">
        <v>108</v>
      </c>
      <c r="G87" s="2" t="s">
        <v>10</v>
      </c>
      <c r="H87" s="24" t="s">
        <v>99</v>
      </c>
      <c r="I87" s="24"/>
      <c r="J87" s="4">
        <f>SUM(J88)</f>
        <v>24185685.149999999</v>
      </c>
      <c r="K87" s="4">
        <f>SUM(K88)</f>
        <v>31672456</v>
      </c>
      <c r="L87" s="4">
        <f>SUM(L88)</f>
        <v>33791147.479999997</v>
      </c>
      <c r="M87" s="4">
        <f>SUM(M88)</f>
        <v>35966409.460000001</v>
      </c>
      <c r="N87" s="15" t="s">
        <v>66</v>
      </c>
      <c r="O87" s="15"/>
      <c r="P87" s="54"/>
    </row>
    <row r="88" spans="1:16" ht="42.75" customHeight="1" x14ac:dyDescent="0.25">
      <c r="A88" s="15"/>
      <c r="B88" s="15"/>
      <c r="C88" s="15"/>
      <c r="D88" s="15"/>
      <c r="E88" s="22"/>
      <c r="F88" s="23"/>
      <c r="G88" s="3" t="s">
        <v>35</v>
      </c>
      <c r="H88" s="15" t="s">
        <v>99</v>
      </c>
      <c r="I88" s="15"/>
      <c r="J88" s="5">
        <v>24185685.149999999</v>
      </c>
      <c r="K88" s="5">
        <v>31672456</v>
      </c>
      <c r="L88" s="5">
        <v>33791147.479999997</v>
      </c>
      <c r="M88" s="5">
        <v>35966409.460000001</v>
      </c>
      <c r="N88" s="15"/>
      <c r="O88" s="15"/>
      <c r="P88" s="54"/>
    </row>
    <row r="89" spans="1:16" ht="73.5" customHeight="1" x14ac:dyDescent="0.25">
      <c r="A89" s="15"/>
      <c r="B89" s="15"/>
      <c r="C89" s="15"/>
      <c r="D89" s="15"/>
      <c r="E89" s="22"/>
      <c r="F89" s="23"/>
      <c r="G89" s="3" t="s">
        <v>36</v>
      </c>
      <c r="H89" s="15" t="s">
        <v>99</v>
      </c>
      <c r="I89" s="15"/>
      <c r="J89" s="5">
        <v>2319000</v>
      </c>
      <c r="K89" s="5">
        <v>2664276</v>
      </c>
      <c r="L89" s="5">
        <v>2882746.62</v>
      </c>
      <c r="M89" s="5">
        <v>3087421.64</v>
      </c>
      <c r="N89" s="15"/>
      <c r="O89" s="15"/>
      <c r="P89" s="54"/>
    </row>
    <row r="90" spans="1:16" ht="23.25" customHeight="1" x14ac:dyDescent="0.25">
      <c r="A90" s="15" t="s">
        <v>37</v>
      </c>
      <c r="B90" s="15"/>
      <c r="C90" s="15"/>
      <c r="D90" s="15" t="s">
        <v>17</v>
      </c>
      <c r="E90" s="22" t="s">
        <v>20</v>
      </c>
      <c r="F90" s="23" t="s">
        <v>42</v>
      </c>
      <c r="G90" s="2" t="s">
        <v>10</v>
      </c>
      <c r="H90" s="24" t="s">
        <v>96</v>
      </c>
      <c r="I90" s="24"/>
      <c r="J90" s="4">
        <f>SUM(J91:J91)</f>
        <v>2294763.77</v>
      </c>
      <c r="K90" s="4">
        <f>SUM(K91:K91)</f>
        <v>914810.87</v>
      </c>
      <c r="L90" s="4">
        <f>SUM(L91:L91)</f>
        <v>0</v>
      </c>
      <c r="M90" s="4">
        <f>SUM(M91:M91)</f>
        <v>0</v>
      </c>
      <c r="N90" s="15"/>
      <c r="O90" s="15"/>
      <c r="P90" s="54"/>
    </row>
    <row r="91" spans="1:16" ht="93.75" customHeight="1" x14ac:dyDescent="0.25">
      <c r="A91" s="15"/>
      <c r="B91" s="15"/>
      <c r="C91" s="15"/>
      <c r="D91" s="15"/>
      <c r="E91" s="22"/>
      <c r="F91" s="23"/>
      <c r="G91" s="3" t="s">
        <v>13</v>
      </c>
      <c r="H91" s="15" t="s">
        <v>96</v>
      </c>
      <c r="I91" s="15"/>
      <c r="J91" s="5">
        <v>2294763.77</v>
      </c>
      <c r="K91" s="5">
        <v>914810.87</v>
      </c>
      <c r="L91" s="5">
        <v>0</v>
      </c>
      <c r="M91" s="5">
        <v>0</v>
      </c>
      <c r="N91" s="15"/>
      <c r="O91" s="15"/>
      <c r="P91" s="54"/>
    </row>
    <row r="92" spans="1:16" x14ac:dyDescent="0.25">
      <c r="A92" s="11" t="s">
        <v>67</v>
      </c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54"/>
    </row>
    <row r="93" spans="1:16" ht="15" customHeight="1" x14ac:dyDescent="0.25">
      <c r="A93" s="15" t="s">
        <v>33</v>
      </c>
      <c r="B93" s="15"/>
      <c r="C93" s="15"/>
      <c r="D93" s="15" t="s">
        <v>68</v>
      </c>
      <c r="E93" s="22" t="s">
        <v>20</v>
      </c>
      <c r="F93" s="23" t="s">
        <v>108</v>
      </c>
      <c r="G93" s="2" t="s">
        <v>10</v>
      </c>
      <c r="H93" s="24" t="s">
        <v>69</v>
      </c>
      <c r="I93" s="24"/>
      <c r="J93" s="4">
        <f>SUM(J94)</f>
        <v>21859920.350000001</v>
      </c>
      <c r="K93" s="4">
        <f>SUM(K94)</f>
        <v>28053342</v>
      </c>
      <c r="L93" s="4">
        <f>SUM(L94)</f>
        <v>29405442.579999998</v>
      </c>
      <c r="M93" s="4">
        <f>SUM(M94)</f>
        <v>31170036.699999999</v>
      </c>
      <c r="N93" s="15" t="s">
        <v>70</v>
      </c>
      <c r="O93" s="15"/>
      <c r="P93" s="54"/>
    </row>
    <row r="94" spans="1:16" ht="36" x14ac:dyDescent="0.25">
      <c r="A94" s="15"/>
      <c r="B94" s="15"/>
      <c r="C94" s="15"/>
      <c r="D94" s="15"/>
      <c r="E94" s="22"/>
      <c r="F94" s="23"/>
      <c r="G94" s="3" t="s">
        <v>35</v>
      </c>
      <c r="H94" s="15" t="s">
        <v>69</v>
      </c>
      <c r="I94" s="15"/>
      <c r="J94" s="5">
        <v>21859920.350000001</v>
      </c>
      <c r="K94" s="5">
        <v>28053342</v>
      </c>
      <c r="L94" s="5">
        <v>29405442.579999998</v>
      </c>
      <c r="M94" s="5">
        <v>31170036.699999999</v>
      </c>
      <c r="N94" s="15"/>
      <c r="O94" s="15"/>
      <c r="P94" s="54"/>
    </row>
    <row r="95" spans="1:16" ht="120.75" customHeight="1" x14ac:dyDescent="0.25">
      <c r="A95" s="15"/>
      <c r="B95" s="15"/>
      <c r="C95" s="15"/>
      <c r="D95" s="15"/>
      <c r="E95" s="22"/>
      <c r="F95" s="23"/>
      <c r="G95" s="3" t="s">
        <v>36</v>
      </c>
      <c r="H95" s="15" t="s">
        <v>69</v>
      </c>
      <c r="I95" s="15"/>
      <c r="J95" s="5">
        <v>1561200</v>
      </c>
      <c r="K95" s="5">
        <v>1677568</v>
      </c>
      <c r="L95" s="5">
        <v>1815128.58</v>
      </c>
      <c r="M95" s="5">
        <v>1944002.7</v>
      </c>
      <c r="N95" s="15"/>
      <c r="O95" s="15"/>
      <c r="P95" s="54"/>
    </row>
    <row r="96" spans="1:16" ht="19.5" customHeight="1" x14ac:dyDescent="0.25">
      <c r="A96" s="15" t="s">
        <v>37</v>
      </c>
      <c r="B96" s="15"/>
      <c r="C96" s="15"/>
      <c r="D96" s="15" t="s">
        <v>68</v>
      </c>
      <c r="E96" s="22" t="s">
        <v>20</v>
      </c>
      <c r="F96" s="23" t="s">
        <v>108</v>
      </c>
      <c r="G96" s="2" t="s">
        <v>10</v>
      </c>
      <c r="H96" s="24" t="s">
        <v>71</v>
      </c>
      <c r="I96" s="24"/>
      <c r="J96" s="4">
        <f>SUM(J97:J97)</f>
        <v>11416780.99</v>
      </c>
      <c r="K96" s="4">
        <f>SUM(K97:K97)</f>
        <v>570000</v>
      </c>
      <c r="L96" s="4">
        <f>SUM(L97:L97)</f>
        <v>550000</v>
      </c>
      <c r="M96" s="4">
        <f>SUM(M97:M97)</f>
        <v>550000</v>
      </c>
      <c r="N96" s="15" t="s">
        <v>66</v>
      </c>
      <c r="O96" s="15"/>
      <c r="P96" s="54"/>
    </row>
    <row r="97" spans="1:16" ht="137.25" customHeight="1" x14ac:dyDescent="0.25">
      <c r="A97" s="15"/>
      <c r="B97" s="15"/>
      <c r="C97" s="15"/>
      <c r="D97" s="15"/>
      <c r="E97" s="22"/>
      <c r="F97" s="23"/>
      <c r="G97" s="3" t="s">
        <v>13</v>
      </c>
      <c r="H97" s="15" t="s">
        <v>71</v>
      </c>
      <c r="I97" s="15"/>
      <c r="J97" s="5">
        <v>11416780.99</v>
      </c>
      <c r="K97" s="5">
        <v>570000</v>
      </c>
      <c r="L97" s="5">
        <v>550000</v>
      </c>
      <c r="M97" s="5">
        <v>550000</v>
      </c>
      <c r="N97" s="15"/>
      <c r="O97" s="15"/>
      <c r="P97" s="54"/>
    </row>
    <row r="98" spans="1:16" ht="15.75" customHeight="1" x14ac:dyDescent="0.25">
      <c r="A98" s="28" t="s">
        <v>72</v>
      </c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30"/>
      <c r="O98" s="14"/>
      <c r="P98" s="54"/>
    </row>
    <row r="99" spans="1:16" ht="25.5" customHeight="1" x14ac:dyDescent="0.25">
      <c r="A99" s="15" t="s">
        <v>73</v>
      </c>
      <c r="B99" s="15"/>
      <c r="C99" s="15"/>
      <c r="D99" s="15" t="s">
        <v>62</v>
      </c>
      <c r="E99" s="22" t="s">
        <v>20</v>
      </c>
      <c r="F99" s="23" t="s">
        <v>108</v>
      </c>
      <c r="G99" s="2" t="s">
        <v>10</v>
      </c>
      <c r="H99" s="24" t="s">
        <v>74</v>
      </c>
      <c r="I99" s="24"/>
      <c r="J99" s="4">
        <f>SUM(J100:J100)</f>
        <v>2222958.2200000002</v>
      </c>
      <c r="K99" s="4">
        <f>SUM(K100:K100)</f>
        <v>2873900</v>
      </c>
      <c r="L99" s="4">
        <f>SUM(L100:L100)</f>
        <v>3703600</v>
      </c>
      <c r="M99" s="4">
        <f>SUM(M100:M100)</f>
        <v>3860000</v>
      </c>
      <c r="N99" s="15" t="s">
        <v>75</v>
      </c>
      <c r="O99" s="15"/>
      <c r="P99" s="54"/>
    </row>
    <row r="100" spans="1:16" ht="88.5" customHeight="1" x14ac:dyDescent="0.25">
      <c r="A100" s="15"/>
      <c r="B100" s="15"/>
      <c r="C100" s="15"/>
      <c r="D100" s="15"/>
      <c r="E100" s="22"/>
      <c r="F100" s="23"/>
      <c r="G100" s="3" t="s">
        <v>13</v>
      </c>
      <c r="H100" s="15" t="s">
        <v>74</v>
      </c>
      <c r="I100" s="15"/>
      <c r="J100" s="5">
        <v>2222958.2200000002</v>
      </c>
      <c r="K100" s="5">
        <v>2873900</v>
      </c>
      <c r="L100" s="5">
        <v>3703600</v>
      </c>
      <c r="M100" s="5">
        <v>3860000</v>
      </c>
      <c r="N100" s="15"/>
      <c r="O100" s="15"/>
      <c r="P100" s="54"/>
    </row>
    <row r="101" spans="1:16" ht="15" customHeight="1" x14ac:dyDescent="0.25">
      <c r="A101" s="28" t="s">
        <v>76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30"/>
      <c r="O101" s="14"/>
      <c r="P101" s="54"/>
    </row>
    <row r="102" spans="1:16" ht="15" customHeight="1" x14ac:dyDescent="0.25">
      <c r="A102" s="15" t="s">
        <v>33</v>
      </c>
      <c r="B102" s="15"/>
      <c r="C102" s="15"/>
      <c r="D102" s="15" t="s">
        <v>77</v>
      </c>
      <c r="E102" s="22" t="s">
        <v>20</v>
      </c>
      <c r="F102" s="23" t="s">
        <v>108</v>
      </c>
      <c r="G102" s="2" t="s">
        <v>10</v>
      </c>
      <c r="H102" s="24" t="s">
        <v>78</v>
      </c>
      <c r="I102" s="24"/>
      <c r="J102" s="4">
        <f>SUM(J103)</f>
        <v>43626564.310000002</v>
      </c>
      <c r="K102" s="4">
        <f>SUM(K103)</f>
        <v>48313184</v>
      </c>
      <c r="L102" s="4">
        <f>SUM(L103)</f>
        <v>49823052</v>
      </c>
      <c r="M102" s="4">
        <f>SUM(M103)</f>
        <v>51811135</v>
      </c>
      <c r="N102" s="15" t="s">
        <v>83</v>
      </c>
      <c r="O102" s="15"/>
      <c r="P102" s="54"/>
    </row>
    <row r="103" spans="1:16" ht="36" x14ac:dyDescent="0.25">
      <c r="A103" s="15"/>
      <c r="B103" s="15"/>
      <c r="C103" s="15"/>
      <c r="D103" s="15"/>
      <c r="E103" s="22"/>
      <c r="F103" s="23"/>
      <c r="G103" s="3" t="s">
        <v>35</v>
      </c>
      <c r="H103" s="15" t="s">
        <v>78</v>
      </c>
      <c r="I103" s="15"/>
      <c r="J103" s="5">
        <v>43626564.310000002</v>
      </c>
      <c r="K103" s="5">
        <v>48313184</v>
      </c>
      <c r="L103" s="5">
        <v>49823052</v>
      </c>
      <c r="M103" s="5">
        <v>51811135</v>
      </c>
      <c r="N103" s="15"/>
      <c r="O103" s="15"/>
      <c r="P103" s="54"/>
    </row>
    <row r="104" spans="1:16" ht="123.75" customHeight="1" x14ac:dyDescent="0.25">
      <c r="A104" s="15"/>
      <c r="B104" s="15"/>
      <c r="C104" s="15"/>
      <c r="D104" s="15"/>
      <c r="E104" s="22"/>
      <c r="F104" s="23"/>
      <c r="G104" s="3" t="s">
        <v>36</v>
      </c>
      <c r="H104" s="15" t="s">
        <v>78</v>
      </c>
      <c r="I104" s="15"/>
      <c r="J104" s="5">
        <v>4748687.91</v>
      </c>
      <c r="K104" s="5">
        <v>0</v>
      </c>
      <c r="L104" s="5">
        <v>0</v>
      </c>
      <c r="M104" s="5">
        <v>0</v>
      </c>
      <c r="N104" s="15"/>
      <c r="O104" s="15"/>
      <c r="P104" s="54"/>
    </row>
    <row r="105" spans="1:16" ht="12" customHeight="1" x14ac:dyDescent="0.25">
      <c r="A105" s="15" t="s">
        <v>79</v>
      </c>
      <c r="B105" s="15"/>
      <c r="C105" s="15"/>
      <c r="D105" s="15" t="s">
        <v>80</v>
      </c>
      <c r="E105" s="22" t="s">
        <v>20</v>
      </c>
      <c r="F105" s="23" t="s">
        <v>42</v>
      </c>
      <c r="G105" s="2" t="s">
        <v>10</v>
      </c>
      <c r="H105" s="24" t="s">
        <v>81</v>
      </c>
      <c r="I105" s="24"/>
      <c r="J105" s="4">
        <f>SUM(J106:J106)</f>
        <v>100000</v>
      </c>
      <c r="K105" s="4">
        <f>SUM(K106:K106)</f>
        <v>100000</v>
      </c>
      <c r="L105" s="4">
        <f>SUM(L106:L106)</f>
        <v>0</v>
      </c>
      <c r="M105" s="4">
        <f>SUM(M106:M106)</f>
        <v>0</v>
      </c>
      <c r="N105" s="15"/>
      <c r="O105" s="15"/>
      <c r="P105" s="54"/>
    </row>
    <row r="106" spans="1:16" ht="167.25" customHeight="1" x14ac:dyDescent="0.25">
      <c r="A106" s="15"/>
      <c r="B106" s="15"/>
      <c r="C106" s="15"/>
      <c r="D106" s="15"/>
      <c r="E106" s="22"/>
      <c r="F106" s="23"/>
      <c r="G106" s="3" t="s">
        <v>13</v>
      </c>
      <c r="H106" s="15" t="s">
        <v>81</v>
      </c>
      <c r="I106" s="15"/>
      <c r="J106" s="5">
        <v>100000</v>
      </c>
      <c r="K106" s="5">
        <v>100000</v>
      </c>
      <c r="L106" s="5">
        <v>0</v>
      </c>
      <c r="M106" s="5">
        <v>0</v>
      </c>
      <c r="N106" s="15"/>
      <c r="O106" s="15"/>
      <c r="P106" s="54"/>
    </row>
    <row r="107" spans="1:16" x14ac:dyDescent="0.25">
      <c r="A107" s="15" t="s">
        <v>82</v>
      </c>
      <c r="B107" s="15"/>
      <c r="C107" s="15"/>
      <c r="D107" s="15" t="s">
        <v>80</v>
      </c>
      <c r="E107" s="22" t="s">
        <v>20</v>
      </c>
      <c r="F107" s="23" t="s">
        <v>40</v>
      </c>
      <c r="G107" s="2" t="s">
        <v>10</v>
      </c>
      <c r="H107" s="66" t="s">
        <v>100</v>
      </c>
      <c r="I107" s="67"/>
      <c r="J107" s="4">
        <f>SUM(J108:J108)</f>
        <v>6600</v>
      </c>
      <c r="K107" s="4">
        <f>SUM(K108:K108)</f>
        <v>0</v>
      </c>
      <c r="L107" s="4">
        <f>SUM(L108:L108)</f>
        <v>0</v>
      </c>
      <c r="M107" s="4">
        <f>SUM(M108:M108)</f>
        <v>0</v>
      </c>
      <c r="N107" s="15"/>
      <c r="O107" s="15"/>
      <c r="P107" s="54"/>
    </row>
    <row r="108" spans="1:16" ht="79.5" customHeight="1" x14ac:dyDescent="0.25">
      <c r="A108" s="15"/>
      <c r="B108" s="15"/>
      <c r="C108" s="15"/>
      <c r="D108" s="15"/>
      <c r="E108" s="22"/>
      <c r="F108" s="23"/>
      <c r="G108" s="3" t="s">
        <v>13</v>
      </c>
      <c r="H108" s="68" t="s">
        <v>100</v>
      </c>
      <c r="I108" s="69"/>
      <c r="J108" s="5">
        <v>6600</v>
      </c>
      <c r="K108" s="5">
        <v>0</v>
      </c>
      <c r="L108" s="5">
        <v>0</v>
      </c>
      <c r="M108" s="5">
        <v>0</v>
      </c>
      <c r="N108" s="15"/>
      <c r="O108" s="15"/>
      <c r="P108" s="54"/>
    </row>
    <row r="109" spans="1:16" ht="15" customHeight="1" x14ac:dyDescent="0.25">
      <c r="A109" s="28" t="s">
        <v>84</v>
      </c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30"/>
      <c r="O109" s="14"/>
      <c r="P109" s="54"/>
    </row>
    <row r="110" spans="1:16" x14ac:dyDescent="0.25">
      <c r="A110" s="15" t="s">
        <v>33</v>
      </c>
      <c r="B110" s="15"/>
      <c r="C110" s="15"/>
      <c r="D110" s="15" t="s">
        <v>85</v>
      </c>
      <c r="E110" s="22" t="s">
        <v>20</v>
      </c>
      <c r="F110" s="23" t="s">
        <v>108</v>
      </c>
      <c r="G110" s="2" t="s">
        <v>10</v>
      </c>
      <c r="H110" s="24" t="s">
        <v>101</v>
      </c>
      <c r="I110" s="24"/>
      <c r="J110" s="4">
        <f>SUM(J111)</f>
        <v>4206083.78</v>
      </c>
      <c r="K110" s="4">
        <f>SUM(K111)</f>
        <v>4539594</v>
      </c>
      <c r="L110" s="4">
        <f>SUM(L111)</f>
        <v>4757999</v>
      </c>
      <c r="M110" s="4">
        <f>SUM(M111)</f>
        <v>5079224</v>
      </c>
      <c r="N110" s="15" t="s">
        <v>86</v>
      </c>
      <c r="O110" s="15"/>
      <c r="P110" s="54"/>
    </row>
    <row r="111" spans="1:16" ht="69" customHeight="1" x14ac:dyDescent="0.25">
      <c r="A111" s="15"/>
      <c r="B111" s="15"/>
      <c r="C111" s="15"/>
      <c r="D111" s="15"/>
      <c r="E111" s="22"/>
      <c r="F111" s="23"/>
      <c r="G111" s="3" t="s">
        <v>35</v>
      </c>
      <c r="H111" s="15" t="s">
        <v>101</v>
      </c>
      <c r="I111" s="15"/>
      <c r="J111" s="5">
        <v>4206083.78</v>
      </c>
      <c r="K111" s="5">
        <v>4539594</v>
      </c>
      <c r="L111" s="5">
        <v>4757999</v>
      </c>
      <c r="M111" s="5">
        <v>5079224</v>
      </c>
      <c r="N111" s="15"/>
      <c r="O111" s="15"/>
      <c r="P111" s="54"/>
    </row>
    <row r="112" spans="1:16" ht="46.5" customHeight="1" x14ac:dyDescent="0.25">
      <c r="A112" s="15"/>
      <c r="B112" s="15"/>
      <c r="C112" s="15"/>
      <c r="D112" s="15"/>
      <c r="E112" s="22"/>
      <c r="F112" s="23"/>
      <c r="G112" s="3" t="s">
        <v>36</v>
      </c>
      <c r="H112" s="15" t="s">
        <v>101</v>
      </c>
      <c r="I112" s="15"/>
      <c r="J112" s="5">
        <v>400000</v>
      </c>
      <c r="K112" s="5">
        <v>0</v>
      </c>
      <c r="L112" s="5">
        <v>0</v>
      </c>
      <c r="M112" s="5">
        <v>0</v>
      </c>
      <c r="N112" s="15"/>
      <c r="O112" s="15"/>
      <c r="P112" s="54"/>
    </row>
    <row r="113" spans="1:16" ht="15" customHeight="1" x14ac:dyDescent="0.25">
      <c r="A113" s="70" t="s">
        <v>89</v>
      </c>
      <c r="B113" s="70"/>
      <c r="C113" s="71"/>
      <c r="D113" s="72" t="s">
        <v>87</v>
      </c>
      <c r="E113" s="72" t="s">
        <v>87</v>
      </c>
      <c r="F113" s="72" t="s">
        <v>87</v>
      </c>
      <c r="G113" s="71" t="s">
        <v>10</v>
      </c>
      <c r="H113" s="72" t="s">
        <v>88</v>
      </c>
      <c r="I113" s="72"/>
      <c r="J113" s="4">
        <f>J114+J115+J116+J118</f>
        <v>232885908.84000003</v>
      </c>
      <c r="K113" s="4">
        <f>K114+K115+K116+K118</f>
        <v>277691149.09000003</v>
      </c>
      <c r="L113" s="4">
        <f>L114+L115+L116+L118</f>
        <v>268326176.63</v>
      </c>
      <c r="M113" s="4">
        <f>M114+M115+M116+M118</f>
        <v>284208200.06999999</v>
      </c>
      <c r="N113" s="73" t="s">
        <v>88</v>
      </c>
      <c r="O113" s="74"/>
      <c r="P113" s="71"/>
    </row>
    <row r="114" spans="1:16" ht="24.75" x14ac:dyDescent="0.25">
      <c r="A114" s="70"/>
      <c r="B114" s="70"/>
      <c r="C114" s="71"/>
      <c r="D114" s="72"/>
      <c r="E114" s="72"/>
      <c r="F114" s="72"/>
      <c r="G114" s="75" t="s">
        <v>90</v>
      </c>
      <c r="H114" s="72" t="s">
        <v>88</v>
      </c>
      <c r="I114" s="72"/>
      <c r="J114" s="5">
        <f>J11+J16+J22+J28+J33+J38</f>
        <v>3319780</v>
      </c>
      <c r="K114" s="5">
        <f>K11+K48+K16+K53+K22+K28+K33+K38+K43</f>
        <v>2725739</v>
      </c>
      <c r="L114" s="5">
        <f>L11+L48+L16+L53+L22+L28+L33+L38+L43</f>
        <v>1387982</v>
      </c>
      <c r="M114" s="5">
        <f>M11++M16+M22+M28+M33+M38+M48+M53+M43</f>
        <v>1595739</v>
      </c>
      <c r="N114" s="76"/>
      <c r="O114" s="77"/>
      <c r="P114" s="54"/>
    </row>
    <row r="115" spans="1:16" ht="24.75" x14ac:dyDescent="0.25">
      <c r="A115" s="70"/>
      <c r="B115" s="70"/>
      <c r="C115" s="71"/>
      <c r="D115" s="72"/>
      <c r="E115" s="72"/>
      <c r="F115" s="72"/>
      <c r="G115" s="75" t="s">
        <v>91</v>
      </c>
      <c r="H115" s="72" t="s">
        <v>88</v>
      </c>
      <c r="I115" s="72"/>
      <c r="J115" s="5">
        <f>J12+J17+J23+J29+J34+J39+J64+J75+J85</f>
        <v>1565921.0199999998</v>
      </c>
      <c r="K115" s="5">
        <f>K12+K49+K17+K54+K23+K29+K34+K39+K44+K64+K65+K75+K85</f>
        <v>20964894.169999998</v>
      </c>
      <c r="L115" s="5">
        <f>L12+L49+L17+L54+L23+L29+L34+L39+L44+L64+L65+L75+L85</f>
        <v>2313749.19</v>
      </c>
      <c r="M115" s="5">
        <f>M12+M49+M17+M54+M23+M29+M34+M39+M44+M64+M65+M75+M85</f>
        <v>2379070.6999999997</v>
      </c>
      <c r="N115" s="76"/>
      <c r="O115" s="77"/>
      <c r="P115" s="54"/>
    </row>
    <row r="116" spans="1:16" ht="38.25" customHeight="1" x14ac:dyDescent="0.25">
      <c r="A116" s="70"/>
      <c r="B116" s="70"/>
      <c r="C116" s="71"/>
      <c r="D116" s="72"/>
      <c r="E116" s="72"/>
      <c r="F116" s="72"/>
      <c r="G116" s="75" t="s">
        <v>35</v>
      </c>
      <c r="H116" s="72" t="s">
        <v>88</v>
      </c>
      <c r="I116" s="72"/>
      <c r="J116" s="5">
        <f>J13+J18+J24+J30+J35+J40+J59+J62+J67+J70+J73+J77+J80+J83+J88+J91+J94+J97+J100+J103+J106+J108+J111</f>
        <v>228000207.82000002</v>
      </c>
      <c r="K116" s="5">
        <f>K13+K50+K18+K55+K24+K30+K35+K40+K45+K59+K62+K67+K70+K73+K77+K80+K83+K88+K91+K94+K97+K100+K103+K106+K111</f>
        <v>254000515.92000002</v>
      </c>
      <c r="L116" s="5">
        <f>L13+L18+L24+L30+L35+L40+L59+L62+L67+L70+L73+L77+L80+L83+L88+L91+L94+L97+L100+L103+L106+L108+L111+L50+L55+L45</f>
        <v>264624445.44</v>
      </c>
      <c r="M116" s="5">
        <f>M13+M18+M24+M30+M35+M40+M59+M62+M67+M70+M73+M77+M80+M83+M88+M91+M94+M97+M100+M103+M106+M108+M111+M50+M55+M45</f>
        <v>280233390.37</v>
      </c>
      <c r="N116" s="76"/>
      <c r="O116" s="77"/>
      <c r="P116" s="54"/>
    </row>
    <row r="117" spans="1:16" ht="51" customHeight="1" x14ac:dyDescent="0.25">
      <c r="A117" s="70"/>
      <c r="B117" s="70"/>
      <c r="C117" s="71"/>
      <c r="D117" s="72"/>
      <c r="E117" s="72"/>
      <c r="F117" s="72"/>
      <c r="G117" s="78" t="s">
        <v>36</v>
      </c>
      <c r="H117" s="72" t="s">
        <v>88</v>
      </c>
      <c r="I117" s="72"/>
      <c r="J117" s="5">
        <f>J60+J71+J81+J89+J95+J104+J112</f>
        <v>15471272.940000001</v>
      </c>
      <c r="K117" s="5">
        <f>K60+K71+K81+K89+K95+K104</f>
        <v>22459607.100000001</v>
      </c>
      <c r="L117" s="5">
        <f>L60+L71+L81+L89+L95+L104+L112</f>
        <v>23392968.440000005</v>
      </c>
      <c r="M117" s="5">
        <f>M60+M71+M81+M89+M95+M104+M112</f>
        <v>24267869.370000001</v>
      </c>
      <c r="N117" s="76"/>
      <c r="O117" s="77"/>
      <c r="P117" s="54"/>
    </row>
    <row r="118" spans="1:16" ht="51.75" x14ac:dyDescent="0.25">
      <c r="A118" s="70"/>
      <c r="B118" s="70"/>
      <c r="C118" s="54"/>
      <c r="D118" s="72"/>
      <c r="E118" s="72"/>
      <c r="F118" s="72"/>
      <c r="G118" s="78" t="s">
        <v>92</v>
      </c>
      <c r="H118" s="72" t="s">
        <v>88</v>
      </c>
      <c r="I118" s="72"/>
      <c r="J118" s="5">
        <f>J14+J19+J25+J31+J36+J41</f>
        <v>0</v>
      </c>
      <c r="K118" s="5">
        <f>SUM(K14,K19,K25,K31,K41)</f>
        <v>0</v>
      </c>
      <c r="L118" s="5">
        <v>0</v>
      </c>
      <c r="M118" s="5">
        <f>SUM(M13,M19,M25,M31,M41)</f>
        <v>0</v>
      </c>
      <c r="N118" s="79"/>
      <c r="O118" s="80"/>
      <c r="P118" s="54"/>
    </row>
    <row r="120" spans="1:16" ht="15" customHeight="1" x14ac:dyDescent="0.25">
      <c r="A120" s="13" t="s">
        <v>94</v>
      </c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</row>
    <row r="121" spans="1:16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</row>
  </sheetData>
  <mergeCells count="260">
    <mergeCell ref="H31:I31"/>
    <mergeCell ref="A21:C25"/>
    <mergeCell ref="D21:D25"/>
    <mergeCell ref="N32:N36"/>
    <mergeCell ref="N20:N25"/>
    <mergeCell ref="A26:N26"/>
    <mergeCell ref="N27:N31"/>
    <mergeCell ref="A57:N57"/>
    <mergeCell ref="A20:M20"/>
    <mergeCell ref="H56:I56"/>
    <mergeCell ref="A47:B51"/>
    <mergeCell ref="D47:D51"/>
    <mergeCell ref="E47:E51"/>
    <mergeCell ref="F47:F51"/>
    <mergeCell ref="H47:I47"/>
    <mergeCell ref="H48:I48"/>
    <mergeCell ref="H49:I49"/>
    <mergeCell ref="H50:I50"/>
    <mergeCell ref="H51:I51"/>
    <mergeCell ref="H25:I25"/>
    <mergeCell ref="A27:C31"/>
    <mergeCell ref="D27:D31"/>
    <mergeCell ref="E27:E31"/>
    <mergeCell ref="F27:F31"/>
    <mergeCell ref="H27:I27"/>
    <mergeCell ref="H28:I28"/>
    <mergeCell ref="H29:I29"/>
    <mergeCell ref="F52:F56"/>
    <mergeCell ref="H52:I52"/>
    <mergeCell ref="H53:I53"/>
    <mergeCell ref="H54:I54"/>
    <mergeCell ref="H55:I55"/>
    <mergeCell ref="H13:I13"/>
    <mergeCell ref="H14:I14"/>
    <mergeCell ref="E10:E14"/>
    <mergeCell ref="H18:I18"/>
    <mergeCell ref="H19:I19"/>
    <mergeCell ref="H36:I36"/>
    <mergeCell ref="H33:I33"/>
    <mergeCell ref="H34:I34"/>
    <mergeCell ref="H35:I35"/>
    <mergeCell ref="H32:I32"/>
    <mergeCell ref="E32:E36"/>
    <mergeCell ref="F32:F36"/>
    <mergeCell ref="E21:E25"/>
    <mergeCell ref="F21:F25"/>
    <mergeCell ref="H21:I21"/>
    <mergeCell ref="H22:I22"/>
    <mergeCell ref="H23:I23"/>
    <mergeCell ref="H24:I24"/>
    <mergeCell ref="H30:I30"/>
    <mergeCell ref="N69:O71"/>
    <mergeCell ref="N72:O73"/>
    <mergeCell ref="N74:O75"/>
    <mergeCell ref="N76:O77"/>
    <mergeCell ref="A76:C77"/>
    <mergeCell ref="D76:D77"/>
    <mergeCell ref="E76:E77"/>
    <mergeCell ref="F76:F77"/>
    <mergeCell ref="H76:I76"/>
    <mergeCell ref="H77:I77"/>
    <mergeCell ref="D74:D75"/>
    <mergeCell ref="E74:E75"/>
    <mergeCell ref="F74:F75"/>
    <mergeCell ref="H74:I74"/>
    <mergeCell ref="H75:I75"/>
    <mergeCell ref="A69:C71"/>
    <mergeCell ref="D69:D71"/>
    <mergeCell ref="E69:E71"/>
    <mergeCell ref="F69:F71"/>
    <mergeCell ref="H69:I69"/>
    <mergeCell ref="H70:I70"/>
    <mergeCell ref="H71:I71"/>
    <mergeCell ref="A72:C73"/>
    <mergeCell ref="K1:O2"/>
    <mergeCell ref="E3:J5"/>
    <mergeCell ref="A6:C7"/>
    <mergeCell ref="A58:C60"/>
    <mergeCell ref="D58:D60"/>
    <mergeCell ref="E58:E60"/>
    <mergeCell ref="F58:F60"/>
    <mergeCell ref="H58:I58"/>
    <mergeCell ref="H59:I59"/>
    <mergeCell ref="H60:I60"/>
    <mergeCell ref="D6:D7"/>
    <mergeCell ref="A8:C8"/>
    <mergeCell ref="N6:O7"/>
    <mergeCell ref="J6:M6"/>
    <mergeCell ref="H6:I7"/>
    <mergeCell ref="G6:G7"/>
    <mergeCell ref="E6:F6"/>
    <mergeCell ref="A10:C14"/>
    <mergeCell ref="H8:I8"/>
    <mergeCell ref="A15:C19"/>
    <mergeCell ref="A52:B56"/>
    <mergeCell ref="D52:D56"/>
    <mergeCell ref="E52:E56"/>
    <mergeCell ref="N8:O8"/>
    <mergeCell ref="A9:O9"/>
    <mergeCell ref="H10:I10"/>
    <mergeCell ref="H11:I11"/>
    <mergeCell ref="H12:I12"/>
    <mergeCell ref="F10:F14"/>
    <mergeCell ref="D10:D14"/>
    <mergeCell ref="H16:I16"/>
    <mergeCell ref="H17:I17"/>
    <mergeCell ref="D15:D19"/>
    <mergeCell ref="E15:E19"/>
    <mergeCell ref="F15:F19"/>
    <mergeCell ref="H15:I15"/>
    <mergeCell ref="N10:N14"/>
    <mergeCell ref="N15:N19"/>
    <mergeCell ref="A37:C41"/>
    <mergeCell ref="D37:D41"/>
    <mergeCell ref="E37:E41"/>
    <mergeCell ref="F37:F41"/>
    <mergeCell ref="H37:I37"/>
    <mergeCell ref="N47:O51"/>
    <mergeCell ref="H38:I38"/>
    <mergeCell ref="H39:I39"/>
    <mergeCell ref="H40:I40"/>
    <mergeCell ref="H41:I41"/>
    <mergeCell ref="A42:B46"/>
    <mergeCell ref="D42:D46"/>
    <mergeCell ref="E42:E46"/>
    <mergeCell ref="F42:F46"/>
    <mergeCell ref="H42:I42"/>
    <mergeCell ref="H43:I43"/>
    <mergeCell ref="H44:I44"/>
    <mergeCell ref="H45:I45"/>
    <mergeCell ref="H46:I46"/>
    <mergeCell ref="N37:P46"/>
    <mergeCell ref="H80:I80"/>
    <mergeCell ref="H81:I81"/>
    <mergeCell ref="A66:C67"/>
    <mergeCell ref="D66:D67"/>
    <mergeCell ref="E66:E67"/>
    <mergeCell ref="F66:F67"/>
    <mergeCell ref="H66:I66"/>
    <mergeCell ref="H67:I67"/>
    <mergeCell ref="D72:D73"/>
    <mergeCell ref="E72:E73"/>
    <mergeCell ref="F72:F73"/>
    <mergeCell ref="H72:I72"/>
    <mergeCell ref="H73:I73"/>
    <mergeCell ref="A74:C75"/>
    <mergeCell ref="N58:O67"/>
    <mergeCell ref="H63:I63"/>
    <mergeCell ref="H64:I64"/>
    <mergeCell ref="H62:I62"/>
    <mergeCell ref="A61:C62"/>
    <mergeCell ref="D61:D62"/>
    <mergeCell ref="E61:E62"/>
    <mergeCell ref="F61:F62"/>
    <mergeCell ref="H61:I61"/>
    <mergeCell ref="A63:C65"/>
    <mergeCell ref="D63:D65"/>
    <mergeCell ref="E63:E65"/>
    <mergeCell ref="F63:F65"/>
    <mergeCell ref="G64:G65"/>
    <mergeCell ref="H65:I65"/>
    <mergeCell ref="N79:O85"/>
    <mergeCell ref="A87:C89"/>
    <mergeCell ref="D87:D89"/>
    <mergeCell ref="E87:E89"/>
    <mergeCell ref="F87:F89"/>
    <mergeCell ref="H88:I88"/>
    <mergeCell ref="H89:I89"/>
    <mergeCell ref="A82:C83"/>
    <mergeCell ref="D82:D83"/>
    <mergeCell ref="E82:E83"/>
    <mergeCell ref="F82:F83"/>
    <mergeCell ref="H82:I82"/>
    <mergeCell ref="H83:I83"/>
    <mergeCell ref="A84:C85"/>
    <mergeCell ref="D84:D85"/>
    <mergeCell ref="E84:E85"/>
    <mergeCell ref="F84:F85"/>
    <mergeCell ref="H84:I84"/>
    <mergeCell ref="H85:I85"/>
    <mergeCell ref="A79:C81"/>
    <mergeCell ref="D79:D81"/>
    <mergeCell ref="E79:E81"/>
    <mergeCell ref="F79:F81"/>
    <mergeCell ref="H79:I79"/>
    <mergeCell ref="H87:I87"/>
    <mergeCell ref="N96:O97"/>
    <mergeCell ref="A93:C95"/>
    <mergeCell ref="D93:D95"/>
    <mergeCell ref="E93:E95"/>
    <mergeCell ref="F93:F95"/>
    <mergeCell ref="H93:I93"/>
    <mergeCell ref="H94:I94"/>
    <mergeCell ref="H95:I95"/>
    <mergeCell ref="A96:C97"/>
    <mergeCell ref="D96:D97"/>
    <mergeCell ref="E96:E97"/>
    <mergeCell ref="F96:F97"/>
    <mergeCell ref="H96:I96"/>
    <mergeCell ref="H97:I97"/>
    <mergeCell ref="N93:O95"/>
    <mergeCell ref="A110:C112"/>
    <mergeCell ref="D110:D112"/>
    <mergeCell ref="N52:P56"/>
    <mergeCell ref="E110:E112"/>
    <mergeCell ref="F110:F112"/>
    <mergeCell ref="H110:I110"/>
    <mergeCell ref="H111:I111"/>
    <mergeCell ref="H112:I112"/>
    <mergeCell ref="N110:O112"/>
    <mergeCell ref="A105:C106"/>
    <mergeCell ref="D105:D106"/>
    <mergeCell ref="E105:E106"/>
    <mergeCell ref="F105:F106"/>
    <mergeCell ref="H105:I105"/>
    <mergeCell ref="H106:I106"/>
    <mergeCell ref="A99:C100"/>
    <mergeCell ref="D99:D100"/>
    <mergeCell ref="E99:E100"/>
    <mergeCell ref="F99:F100"/>
    <mergeCell ref="H99:I99"/>
    <mergeCell ref="N99:O100"/>
    <mergeCell ref="H100:I100"/>
    <mergeCell ref="A102:C104"/>
    <mergeCell ref="A109:N109"/>
    <mergeCell ref="N113:O118"/>
    <mergeCell ref="H113:I113"/>
    <mergeCell ref="H114:I114"/>
    <mergeCell ref="H115:I115"/>
    <mergeCell ref="H116:I116"/>
    <mergeCell ref="H117:I117"/>
    <mergeCell ref="H118:I118"/>
    <mergeCell ref="A113:B118"/>
    <mergeCell ref="D113:D118"/>
    <mergeCell ref="E113:E118"/>
    <mergeCell ref="F113:F118"/>
    <mergeCell ref="A101:N101"/>
    <mergeCell ref="A98:N98"/>
    <mergeCell ref="D32:D36"/>
    <mergeCell ref="A32:B36"/>
    <mergeCell ref="A107:C108"/>
    <mergeCell ref="D107:D108"/>
    <mergeCell ref="E107:E108"/>
    <mergeCell ref="F107:F108"/>
    <mergeCell ref="H107:I107"/>
    <mergeCell ref="H108:I108"/>
    <mergeCell ref="N102:O108"/>
    <mergeCell ref="D102:D104"/>
    <mergeCell ref="E102:E104"/>
    <mergeCell ref="F102:F104"/>
    <mergeCell ref="H102:I102"/>
    <mergeCell ref="H103:I103"/>
    <mergeCell ref="H104:I104"/>
    <mergeCell ref="A90:C91"/>
    <mergeCell ref="D90:D91"/>
    <mergeCell ref="E90:E91"/>
    <mergeCell ref="F90:F91"/>
    <mergeCell ref="H90:I90"/>
    <mergeCell ref="H91:I91"/>
    <mergeCell ref="N87:O9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2024-12-28T07:52:18Z</dcterms:modified>
</cp:coreProperties>
</file>