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1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103" i="1"/>
  <c r="C104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01" i="1"/>
  <c r="K93" i="1" l="1"/>
  <c r="J93" i="1"/>
  <c r="D152" i="1" l="1"/>
  <c r="E152" i="1"/>
  <c r="G152" i="1"/>
  <c r="I152" i="1"/>
  <c r="J152" i="1"/>
  <c r="L152" i="1"/>
  <c r="H137" i="1"/>
  <c r="C137" i="1"/>
  <c r="K136" i="1"/>
  <c r="H132" i="1"/>
  <c r="H120" i="1"/>
  <c r="M137" i="1" l="1"/>
  <c r="M132" i="1"/>
  <c r="M120" i="1"/>
  <c r="K118" i="1"/>
  <c r="H117" i="1"/>
  <c r="H115" i="1"/>
  <c r="H114" i="1"/>
  <c r="H110" i="1"/>
  <c r="F105" i="1"/>
  <c r="C105" i="1" s="1"/>
  <c r="H104" i="1"/>
  <c r="H88" i="1"/>
  <c r="C88" i="1"/>
  <c r="H87" i="1"/>
  <c r="C87" i="1"/>
  <c r="H84" i="1"/>
  <c r="C84" i="1"/>
  <c r="H82" i="1"/>
  <c r="C82" i="1"/>
  <c r="H81" i="1"/>
  <c r="C81" i="1"/>
  <c r="H79" i="1"/>
  <c r="C79" i="1"/>
  <c r="H78" i="1"/>
  <c r="C78" i="1"/>
  <c r="H77" i="1"/>
  <c r="C77" i="1"/>
  <c r="H76" i="1"/>
  <c r="C76" i="1"/>
  <c r="F152" i="1" l="1"/>
  <c r="K152" i="1"/>
  <c r="M104" i="1"/>
  <c r="M117" i="1"/>
  <c r="M78" i="1"/>
  <c r="M87" i="1"/>
  <c r="M115" i="1"/>
  <c r="M81" i="1"/>
  <c r="M114" i="1"/>
  <c r="M110" i="1"/>
  <c r="M88" i="1"/>
  <c r="M84" i="1"/>
  <c r="M82" i="1"/>
  <c r="M79" i="1"/>
  <c r="M77" i="1"/>
  <c r="M76" i="1"/>
  <c r="H74" i="1" l="1"/>
  <c r="C74" i="1"/>
  <c r="H72" i="1"/>
  <c r="C72" i="1"/>
  <c r="C66" i="1"/>
  <c r="C64" i="1"/>
  <c r="M74" i="1" l="1"/>
  <c r="M72" i="1"/>
  <c r="H136" i="1" l="1"/>
  <c r="C136" i="1"/>
  <c r="H112" i="1"/>
  <c r="H93" i="1"/>
  <c r="C93" i="1"/>
  <c r="H90" i="1"/>
  <c r="C90" i="1"/>
  <c r="M136" i="1" l="1"/>
  <c r="M112" i="1"/>
  <c r="M93" i="1"/>
  <c r="M90" i="1"/>
  <c r="H73" i="1"/>
  <c r="C73" i="1"/>
  <c r="M73" i="1" l="1"/>
  <c r="H138" i="1"/>
  <c r="C138" i="1"/>
  <c r="H135" i="1"/>
  <c r="C135" i="1"/>
  <c r="M138" i="1" l="1"/>
  <c r="M135" i="1"/>
  <c r="H119" i="1" l="1"/>
  <c r="H118" i="1"/>
  <c r="H116" i="1"/>
  <c r="H113" i="1"/>
  <c r="H111" i="1"/>
  <c r="H109" i="1"/>
  <c r="H108" i="1"/>
  <c r="H107" i="1"/>
  <c r="H105" i="1"/>
  <c r="H89" i="1"/>
  <c r="C89" i="1"/>
  <c r="H85" i="1"/>
  <c r="C85" i="1"/>
  <c r="H80" i="1"/>
  <c r="C80" i="1"/>
  <c r="M105" i="1" l="1"/>
  <c r="M80" i="1"/>
  <c r="M119" i="1"/>
  <c r="M118" i="1"/>
  <c r="M109" i="1"/>
  <c r="M107" i="1"/>
  <c r="M113" i="1"/>
  <c r="M108" i="1"/>
  <c r="M111" i="1"/>
  <c r="M116" i="1"/>
  <c r="M89" i="1"/>
  <c r="M85" i="1"/>
  <c r="H151" i="1" l="1"/>
  <c r="H150" i="1"/>
  <c r="H149" i="1"/>
  <c r="H147" i="1"/>
  <c r="H145" i="1"/>
  <c r="H144" i="1"/>
  <c r="H142" i="1"/>
  <c r="H140" i="1"/>
  <c r="H139" i="1"/>
  <c r="H134" i="1"/>
  <c r="H131" i="1"/>
  <c r="H130" i="1"/>
  <c r="H129" i="1"/>
  <c r="H128" i="1"/>
  <c r="H127" i="1"/>
  <c r="H126" i="1"/>
  <c r="H125" i="1"/>
  <c r="M125" i="1" s="1"/>
  <c r="H124" i="1"/>
  <c r="H123" i="1"/>
  <c r="H122" i="1"/>
  <c r="H121" i="1"/>
  <c r="H106" i="1"/>
  <c r="H103" i="1"/>
  <c r="H102" i="1"/>
  <c r="H101" i="1"/>
  <c r="H99" i="1"/>
  <c r="H98" i="1"/>
  <c r="H97" i="1"/>
  <c r="H96" i="1"/>
  <c r="H95" i="1"/>
  <c r="H94" i="1"/>
  <c r="H92" i="1"/>
  <c r="H91" i="1"/>
  <c r="H86" i="1"/>
  <c r="H83" i="1"/>
  <c r="H75" i="1"/>
  <c r="H71" i="1"/>
  <c r="H70" i="1"/>
  <c r="H68" i="1"/>
  <c r="H66" i="1"/>
  <c r="H64" i="1"/>
  <c r="C151" i="1"/>
  <c r="C150" i="1"/>
  <c r="C149" i="1"/>
  <c r="C147" i="1"/>
  <c r="C145" i="1"/>
  <c r="C144" i="1"/>
  <c r="C142" i="1"/>
  <c r="C140" i="1"/>
  <c r="C139" i="1"/>
  <c r="C134" i="1"/>
  <c r="C99" i="1"/>
  <c r="C98" i="1"/>
  <c r="C97" i="1"/>
  <c r="C96" i="1"/>
  <c r="C95" i="1"/>
  <c r="C94" i="1"/>
  <c r="C92" i="1"/>
  <c r="C91" i="1"/>
  <c r="C86" i="1"/>
  <c r="C83" i="1"/>
  <c r="C75" i="1"/>
  <c r="C71" i="1"/>
  <c r="C70" i="1"/>
  <c r="C68" i="1"/>
  <c r="M64" i="1" l="1"/>
  <c r="H152" i="1"/>
  <c r="C152" i="1"/>
  <c r="M106" i="1"/>
  <c r="M124" i="1"/>
  <c r="M101" i="1"/>
  <c r="M86" i="1"/>
  <c r="M95" i="1"/>
  <c r="M99" i="1"/>
  <c r="M71" i="1"/>
  <c r="M91" i="1"/>
  <c r="M70" i="1"/>
  <c r="M128" i="1"/>
  <c r="M134" i="1"/>
  <c r="M144" i="1"/>
  <c r="M150" i="1"/>
  <c r="M129" i="1"/>
  <c r="M139" i="1"/>
  <c r="M145" i="1"/>
  <c r="M151" i="1"/>
  <c r="M68" i="1"/>
  <c r="M83" i="1"/>
  <c r="M94" i="1"/>
  <c r="M98" i="1"/>
  <c r="M102" i="1"/>
  <c r="M121" i="1"/>
  <c r="M103" i="1"/>
  <c r="M122" i="1"/>
  <c r="M126" i="1"/>
  <c r="M130" i="1"/>
  <c r="M140" i="1"/>
  <c r="M147" i="1"/>
  <c r="M66" i="1"/>
  <c r="M75" i="1"/>
  <c r="M92" i="1"/>
  <c r="M96" i="1"/>
  <c r="M123" i="1"/>
  <c r="M127" i="1"/>
  <c r="M131" i="1"/>
  <c r="M142" i="1"/>
  <c r="M149" i="1"/>
  <c r="M97" i="1"/>
  <c r="M152" i="1" l="1"/>
</calcChain>
</file>

<file path=xl/sharedStrings.xml><?xml version="1.0" encoding="utf-8"?>
<sst xmlns="http://schemas.openxmlformats.org/spreadsheetml/2006/main" count="309" uniqueCount="214">
  <si>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</si>
  <si>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</si>
  <si>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Всего</t>
  </si>
  <si>
    <t>Федеральный бюджет</t>
  </si>
  <si>
    <t>Местный бюджет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</si>
  <si>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</si>
  <si>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</si>
  <si>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</si>
  <si>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</si>
  <si>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</si>
  <si>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Расходы на обеспечение деятельности (оказание услуг) муниципальных учреждений 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</si>
  <si>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</si>
  <si>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</si>
  <si>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</si>
  <si>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</si>
  <si>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</si>
  <si>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</si>
  <si>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</si>
  <si>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</si>
  <si>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Произведены ремонтные работы, в том числе в целях устранения предписаний контролирующих органов</t>
  </si>
  <si>
    <t>Обеспечении бесплатным питанием отдельных категорий обучающихся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</si>
  <si>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</si>
  <si>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</si>
  <si>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</si>
  <si>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3. Комплекс процессных мероприятий  «Развитие дополнительного образования»</t>
  </si>
  <si>
    <t>4. Комплекс процессных мероприятий  «Обеспечение реализации муниципальной программы»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</si>
  <si>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</si>
  <si>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</si>
  <si>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</si>
  <si>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</si>
  <si>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</si>
  <si>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</si>
  <si>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</si>
  <si>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</si>
  <si>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</si>
  <si>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</si>
  <si>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</si>
  <si>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</si>
  <si>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</si>
  <si>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</si>
  <si>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</si>
  <si>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</si>
  <si>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</si>
  <si>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</si>
  <si>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</si>
  <si>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</si>
  <si>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</si>
  <si>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</si>
  <si>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</si>
  <si>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</si>
  <si>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</si>
  <si>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</si>
  <si>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</si>
  <si>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</si>
  <si>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</si>
  <si>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Нормативный правовой акт, утвердивший Программу</t>
  </si>
  <si>
    <t>№ п/п</t>
  </si>
  <si>
    <t>Наименование направления, мероприятия</t>
  </si>
  <si>
    <t>Планируемое финансирование мероприятий (рублей)</t>
  </si>
  <si>
    <t>Фактическое финансирование мероприятий (рублей)</t>
  </si>
  <si>
    <t>в том числе по источникам финансирования</t>
  </si>
  <si>
    <t>Процент финансирования к годовому объему, %</t>
  </si>
  <si>
    <t>Результаты выполнения мероприятий</t>
  </si>
  <si>
    <t>Областной бюджет*</t>
  </si>
  <si>
    <t>Иные источники финансирования</t>
  </si>
  <si>
    <t>Федеральный бюджет*</t>
  </si>
  <si>
    <t>исп. Сухомлинова Е.Е.</t>
  </si>
  <si>
    <t>тел. +79605974087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</si>
  <si>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</si>
  <si>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</si>
  <si>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Образовательные организации обеспечены материально-технической базой для внедрения цифровой образовательной среды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</si>
  <si>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</si>
  <si>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</si>
  <si>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В государственных и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 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</si>
  <si>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</si>
  <si>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</si>
  <si>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</si>
  <si>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</si>
  <si>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Реализованы мероприятия по по подготовке к работе МБДОУ "ДС комбинированного вида №1"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</si>
  <si>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</si>
  <si>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</si>
  <si>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</si>
  <si>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</si>
  <si>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</si>
  <si>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</si>
  <si>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Постановление администрации муниципального образования город Алексин от 27.12.2022 г. № 2423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</si>
  <si>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</si>
  <si>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</si>
  <si>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</si>
  <si>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</si>
  <si>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</si>
  <si>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</si>
  <si>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</si>
  <si>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Произведено благоустройство территории муниципального ДОУ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</si>
  <si>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</si>
  <si>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</si>
  <si>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</si>
  <si>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</si>
  <si>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Постановления администрации муниципального образования город Алексин от 15.03.2023 года №416, от 03.07.2023 №1251, от 27.11.2023 №2545, от 28.12.2023 №2861  – перераспределение ассигнований, выделение дополнительных ассигнований, изменение некоторых показателей, добавление новых в соответствии с государственной программой «Развитие образования в Тульской области»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</si>
  <si>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"Центр развития ребенка - детский сад №4")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</si>
  <si>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№7")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</si>
  <si>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системе, ремонт инжинерных систем, устройство аварийного освещения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</si>
  <si>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(ремонт инженерных систем, ремонт колодца на территории муниципального бюджетного дошкольного образовательного учреждения "Детский сад комбинированного вида №12")</t>
  </si>
  <si>
    <t>Укрепление материально-технической базы муниципальных учреждений (ремонт внутренних помещений муниципального бюджетного дошкольного образовательного учреждения "Центр развития ребенка - детский сад №13")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</si>
  <si>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№16")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</si>
  <si>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</si>
  <si>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дошкольного образовательного учреждения "Детский сад комбинированного вида №18")</t>
  </si>
  <si>
    <t>Произведена опиловка аварийных деревьев на территории муниципального ДОУ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</si>
  <si>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№21")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</si>
  <si>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№25")</t>
  </si>
  <si>
    <t>Произведены ремонтные работы, в том числе в целях нормального функционирования образовательного учреждения и устранения предписаний контролирующих органов</t>
  </si>
  <si>
    <t>Укрепление материально-технической базы муниципальных учреждений (асфальтирование территории, ремонт инжинерных систем, покупка материалов для ремонта  системы электроснабжения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</si>
  <si>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территории,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</si>
  <si>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внутренних помещений муниципального бюджетного дошкольного образовательного учреждения "Детский сад комбинированного вида №27")</t>
  </si>
  <si>
    <t>Произведено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</si>
  <si>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</si>
  <si>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"Буныревская средняя общеобразовательная школа № 14")</t>
  </si>
  <si>
    <t>Укрепление материально-технической базы муниципальных учреждений (закупка материалов, оборудования, посуды, выполнение работ с целью устранения предписания контролирующих органов для муниципального бюджетного общеобразовательного учреждения "Поповская средняя общеобразовательная школа № 19")</t>
  </si>
  <si>
    <t>Произведена закупка оборудования, посуды, материалов для проведения ремонтных работ, в том числе в целях устранения предписаний контролирующих органов</t>
  </si>
  <si>
    <t>Укрепление материально-технической базы муниципальных учреждений (ремонт эвакуационных лестниц, лестницы аварийного выхода, плиты над входом, отвод воды, замена котла отопления, 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</si>
  <si>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отопления, мебели и мягкого инвентаря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</si>
  <si>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</si>
  <si>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</si>
  <si>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Укрепление материально-технической базы муниципальных учреждений (подключение ГВС к новой системе, закупка материалов для проведения работ по ремонту инжинерных систем, внутренних помещений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</si>
  <si>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системе, ремонт системы отопления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</si>
  <si>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зала, ремонт внутренних помещений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</si>
  <si>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общеобразовательного учреждения "Средняя общеобразовательная школа № 11")</t>
  </si>
  <si>
    <t>Укрепление материально-технической базы муниципальных учреждений (частичный ремонт кровли, ремонт инжинерных систем для муниципального бюджетного общеобразовательного учреждения "Гимназия № 13")</t>
  </si>
  <si>
    <t>Укрепление материально-технической базы муниципальных учреждений (частичный ремонт помещений столовой, кровли, учебных помещений, ремонт колодца на территории, установка камер видеонаблюдения, закупка оборудования для пищеблока и линолеума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</si>
  <si>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организована закупка оборудования и материалов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</si>
  <si>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(замена двери аварийного выхода, установка камер видеонаблюдения, приобретеие мягкого инвентаря для муниципального бюджетного общеобразовательного учреждения "Буныревская средняя общеобразовательная школа № 14")</t>
  </si>
  <si>
    <t>Произведены мероприятия,  в том числе в целях устранения предписаний контролирующих органов</t>
  </si>
  <si>
    <t>Укрепление материально-технической базы муниципальных учреждений (закупка водонагревателя и линолеума для муниципального бюджетного общеобразовательного учреждения "Поповская средняя общеобразовательная школа № 19")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</si>
  <si>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оборудования, установка снегозадержателей на фасадную часть кровли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</si>
  <si>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(замена дверных и оконных блоков, приобретение линолеума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</si>
  <si>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покрытия, усиление простенков, установка ворот и калитки, ремонт внутренних помещений, устройство системы аварийного освещения для муниципального бюджетного общеобразовательного учреждения "Александровская средняя общеобразовательная школа №23")</t>
  </si>
  <si>
    <t xml:space="preserve">Произведены ремонтные работы, закуплено оборудование, в том числе в целях нормального функционирования образовательного учреждения   </t>
  </si>
  <si>
    <t>Укрепление материально-технической базы муниципальных учреждений (ремонт системы отопления, закупка картриджей для фильтра для воды, электротоваров для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</si>
  <si>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"Шелепинская средняя общеобразовательная школа № 27")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</si>
  <si>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</si>
  <si>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</si>
  <si>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Укрепление материально-технической базы муниципальных учреждений (подключение ГВС к новой системе, ремонт инженерных систем,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</si>
  <si>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мебели и офисной техники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</si>
  <si>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Произведены мероприятия по закупке,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</si>
  <si>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(разработка ПСД для устройства пандуса для муниципального бюджетного учреждения дополнительного образования Детско-юношеская спортивная школа № 3 "Атлет")</t>
  </si>
  <si>
    <t>Произведены мероприятия в целях устранения предписаний контролирующих органов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</si>
  <si>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</t>
    </r>
  </si>
  <si>
    <t>за 2023 год</t>
  </si>
  <si>
    <t>Основные ожидаемые результаты Программы</t>
  </si>
  <si>
    <t>Цель и задачи Программы</t>
  </si>
  <si>
    <t>Объемы финансирования Программы</t>
  </si>
  <si>
    <t>Ответственный исполнитель (координатор) Программы</t>
  </si>
  <si>
    <t>Исполнители мероприятий Программы</t>
  </si>
  <si>
    <t>Перечень нормативных правовых актов о внесении изменений в нормативный правовой акт, утвердивший Программу, принятых в отчетном году с краткой характеристикой вносимых изменений</t>
  </si>
  <si>
    <t>1. Результативность реализации муниципальной программы</t>
  </si>
  <si>
    <t>3. Финансирование мероприятий муниципальной программы</t>
  </si>
  <si>
    <t xml:space="preserve">Наименование показателя </t>
  </si>
  <si>
    <t>Единица измерения</t>
  </si>
  <si>
    <t xml:space="preserve">Вес </t>
  </si>
  <si>
    <t xml:space="preserve">Плановое значение показателя  2023 года </t>
  </si>
  <si>
    <t xml:space="preserve">Фактическое значение  показателя  2023 года </t>
  </si>
  <si>
    <t>Фактическое  значение  показателя на   момент разработки муниципальной программы</t>
  </si>
  <si>
    <t>Вес определяется  в интервале от 0 до 1. Сумма весов всех показателей муниципальной программы должна быть равна 1.
Если фактическое (плановое) значение показателя долгосрочной целевой программы не может быть определено на конец года (например, определение значения показателя осуществляется в следующем отчетном периоде), такие показатели в таблицу не включаются. При распределении весов показатели, не имеющие планового или фактического значения, не учитываются.
В случае расхождений между плановыми и фактическими значениями показателей долгосрочной целевой программы приводятся факторы, повлиявшие на недостижение плановых значений показателей.</t>
  </si>
  <si>
    <t>-</t>
  </si>
  <si>
    <t>Цель: повышение качества и доступности образования, соответствующего требованиям инновационного развития экономики, современным потребностям граждан города Алексина
Задачи: совершенствование содержания и технологий общего образования; 
создание условий для полноценного включения в образовательное пространство и успешной социализации всех категорий обучающихся образовательных учреждений общего образования; 
создание дополнительных мест в образовательных учреждениях, реализующих основную общеобразовательную программу дошкольного образования; 
повышение уровня оплаты труда работников образовательных учреждений;
обеспечение качественных условий обучения</t>
  </si>
  <si>
    <t>Создание на всех уровнях образования условий для равного доступа граждан к качественным образовательным услугам.</t>
  </si>
  <si>
    <t>Общий объем финансирования Программы: 3 955 949 869,71 руб., 
в том числе по годам:
2023 год – 1 357 565 216,24 руб.;
2024 год – 1 255 652 385,50 руб.
2025 год – 1 342 732 267,97 руб.</t>
  </si>
  <si>
    <t>Процент</t>
  </si>
  <si>
    <t>Единица</t>
  </si>
  <si>
    <t>Охват детей дошкольных образовательных организаций (отношение численности детей в возрасте от 0 до 3 лет, посещающих дошкольные образовательных организаций, к общей численности детей в возрасте от 0 до 3 лет)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</si>
  <si>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до-школьного образования)</t>
  </si>
  <si>
    <t>Доля населения в возрасте от 7 до 18 лет, охваченного начальным общим, основным общим и средним общим образованием, в общей численности населения в возрасте от 7 до 18 лет</t>
  </si>
  <si>
    <t>Доля лиц, сдавших единый государственный экзамен по русскому языку/по математике, от числа выпускников, участвовавших в едином государственном экзамене</t>
  </si>
  <si>
    <t>Доля выпускников очной формы обучения муниципальных образовательных учреждений, не получивших аттестат о среднем общем образовании, в общем числе выпускников очной формы обучения муниципальных образовательных учреждений</t>
  </si>
  <si>
    <t>Доля детей в возрасте от 5 до 18 лет, охваченных услугами дополнительного образования</t>
  </si>
  <si>
    <t>Удовлетворенность населения качеством дошкольного образования, от общего числа опрошенных родителей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</si>
  <si>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в муниципальном образовании</t>
  </si>
  <si>
    <t>Доля детей-инвалидов в возрасте от 1,5 до 7 лет, охваченных дошкольным образованием, в общей численности детей-инвалидов данного возраста в муниципальном образовании</t>
  </si>
  <si>
    <t>Удовлетворенность населения качеством и доступностью общего образования в общеобразовательных учреждениях, от общего числа опрошенного населения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</si>
  <si>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муниципальном образовании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</si>
  <si>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муниципальном образовании</t>
  </si>
  <si>
    <t>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</si>
  <si>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 xml:space="preserve">Число общеобразовательных организаций, расположенных в сельской местности, в которых созданы и функционируют центры образования естественнонаучной и технологической направленностей </t>
  </si>
  <si>
    <t>Количество образовательных организаций, обеспеченных материально-технической базой для внедрения цифровой образовательной среды</t>
  </si>
  <si>
    <t>Количество государственных и муниципальных общеобразовательных организаций, в которых проведены мероприятия по обеспечению деятельности советников директора по воспитанию и
взаимодействию с детскими общественными объединениями</t>
  </si>
  <si>
    <t>Доля обучающихся, получающих начальное общее образование в муниципальных образовательных организациях, получающих 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</si>
  <si>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Доля педагогических работников образовательных организаций, получивших ежемесячное денежное вознаграждение за классное руководство (из расчета 5 тыс. рублей в месяц с учетом страховых взносов в государственные внебюджетные фонды, а также районных коэффициентов и процентных надбавок в общей численности педагогических работников такой категории)</t>
  </si>
  <si>
    <t>Количество объектов муниципальных образовательных учреждений, для которых проведены мероприятия, связанные с модернизацией материально-технической базы</t>
  </si>
  <si>
    <t>Удовлетворенность населения качеством и доступностью дополнительного образования, от общего числа опрошенного населения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</si>
  <si>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 в муниципальном образовании</t>
  </si>
  <si>
    <t>Эффективность реализации муниципальной программы</t>
  </si>
  <si>
    <t>Доля проведенных олимпиад, конкурсов, ярмарок и прочих мероприятий в общем числе запланированных</t>
  </si>
  <si>
    <t>2. Выполнение  мероприятий муниципальной программы</t>
  </si>
  <si>
    <t>Наименование  муниципальной программы, мероприятия</t>
  </si>
  <si>
    <t>Фактически проведенные мероприятия, направленные на достижение запланированных значений непосредственных результатов</t>
  </si>
  <si>
    <t>Причина невыполнения запланированных мероприятий</t>
  </si>
  <si>
    <t>Проблемы, возникшие при реализации мероприятия</t>
  </si>
  <si>
    <t>Комплекс процессных мероприятий  «Развитие дошкольного образования»</t>
  </si>
  <si>
    <t>Комплекс процессных мероприятий  «Развитие общего образования»</t>
  </si>
  <si>
    <t>Комплекс процессных мероприятий  «Развитие дополнительного образования»</t>
  </si>
  <si>
    <t>Комплекс процессных мероприятий  «Обеспечение реализации муниципальной программы»</t>
  </si>
  <si>
    <t>Комплекс процессных мероприятий  «Создание условий для развития творческого потенциала педагогов и учащихся»</t>
  </si>
  <si>
    <t>Комплекс процессных мероприятий  «Проведение аварийно-восстановительных работ»</t>
  </si>
  <si>
    <t>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</si>
  <si>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 xml:space="preserve">В 2023 году в 6ти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 </t>
  </si>
  <si>
    <t>В 2023 году 2х образовательные организации обеспечены материально-технической базой для внедрения цифровой образовательной среды</t>
  </si>
  <si>
    <t>В 2023 году в 1ой общеобразовательной организации, расположенной в сельской местности, создан и функционирует центр образования естественно-научной и технологической направленностей</t>
  </si>
  <si>
    <t>Реализованы мероприятия по обеспечению деятельности муниципальных образовательных учреждений;
Реализованы государственные гарантии прав граждан на получение общедоступного и бесплатного дошкольного образования в муниципальных ДОУ;
Реализованы мероприятия по укреплению материально-технической базы 22 муниципальных учреждений, реализующих программу дошкольного образования;
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Алексин;
Предоставлены меры социальной поддержки педагогическим и иным работникам;
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детьми;
Реализованы государственные полномочия по выплате компенсации части родительской платы.</t>
  </si>
  <si>
    <t>Реализованы мероприятия по обеспечению деятельности муниципальных образовательных учреждений;
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ОУ, обеспечения дополнительного образования детей в муниципальных общеобразовательных организациях;
Реализованы мероприятия по укреплению материально-технической базы 16 муниципальных учреждений, реализующих программу общего образования;
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Алексин;
Предоставлены меры социальной поддержки педагогическим и иным работникам;
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Алексин;
Доля педагогических работников образовательных организаций, получивших ежемесячное денежное вознаграждение за классное руководство составляет 100%;
Предоставлены меры соц.поддержки родителям (законным представителям) детей-инвалидов, обучающихся по основным общеобразовательным программам на дому;
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
обучающихся, получающих начальное общее образование в муниципальных
образовательных организациях составляет 100%;
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образования;
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МОУ</t>
  </si>
  <si>
    <t>Реализованы мероприятия по обеспечению деятельности муниципальных образовательных учреждений;
Реализованы мероприятия по укреплению материально-технической базы 4 муниципальных учреждений, реализующих программу дополнительного образования;
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Алексин;
Предоставлены меры социальной поддержки педагогическим и иным работникам.</t>
  </si>
  <si>
    <t>Реализованы мероприятия по обеспечению деятельности муниципальных учреждений.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</si>
  <si>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гранта;
Проведены предметные олимпиады, конкурсы, ярмарки; обеспечено сохранение и развитие творческого потенциала педагогов и учащихся.</t>
  </si>
  <si>
    <t>Обеспечено успешное проведение государственной итоговой аттестации; 
Осуществлена единовременная денежная выплата в рамках мер социальной поддержки, предоставляемых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Толстого»;
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</si>
  <si>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Отчет о ходе реализации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</si>
</sst>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2" fontId="9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/>
    <xf numFmtId="2" fontId="0" fillId="0" borderId="0" xfId="0" applyNumberFormat="1" applyAlignment="1">
      <alignment horizontal="left"/>
    </xf>
    <xf numFmtId="4" fontId="6" fillId="0" borderId="0" xfId="0" applyNumberFormat="1" applyFont="1"/>
    <xf numFmtId="4" fontId="6" fillId="0" borderId="0" xfId="0" applyNumberFormat="1" applyFont="1" applyFill="1"/>
    <xf numFmtId="4" fontId="0" fillId="0" borderId="0" xfId="0" applyNumberFormat="1" applyFont="1"/>
    <xf numFmtId="0" fontId="3" fillId="0" borderId="0" xfId="0" applyFont="1" applyBorder="1" applyAlignment="1">
      <alignment horizontal="center" vertical="center"/>
    </xf>
    <xf numFmtId="4" fontId="8" fillId="0" borderId="0" xfId="0" applyNumberFormat="1" applyFont="1" applyAlignment="1">
      <alignment horizontal="left"/>
    </xf>
    <xf numFmtId="2" fontId="6" fillId="0" borderId="0" xfId="0" applyNumberFormat="1" applyFont="1"/>
    <xf numFmtId="2" fontId="0" fillId="0" borderId="0" xfId="0" applyNumberFormat="1"/>
    <xf numFmtId="2" fontId="0" fillId="0" borderId="0" xfId="0" applyNumberForma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8"/>
  <sheetViews>
    <sheetView tabSelected="1" workbookViewId="0">
      <selection activeCell="H6" sqref="H6"/>
    </sheetView>
  </sheetViews>
  <sheetFormatPr defaultRowHeight="15" x14ac:dyDescent="0.25"/>
  <cols>
    <col min="1" max="1" width="6.28515625" style="10" customWidth="1"/>
    <col min="2" max="2" width="32.28515625" customWidth="1"/>
    <col min="3" max="3" width="14.42578125" customWidth="1"/>
    <col min="4" max="4" width="13" customWidth="1"/>
    <col min="5" max="5" width="14.7109375" customWidth="1"/>
    <col min="6" max="6" width="20" customWidth="1"/>
    <col min="7" max="7" width="14.7109375" customWidth="1"/>
    <col min="8" max="8" width="16.28515625" customWidth="1"/>
    <col min="9" max="9" width="13.28515625" customWidth="1"/>
    <col min="10" max="10" width="16.85546875" customWidth="1"/>
    <col min="11" max="11" width="14" style="20" customWidth="1"/>
    <col min="12" max="12" width="14.42578125" customWidth="1"/>
    <col min="13" max="13" width="12.7109375" customWidth="1"/>
    <col min="14" max="14" width="31.7109375" customWidth="1"/>
    <col min="15" max="15" width="9.5703125" bestFit="1" customWidth="1"/>
    <col min="16" max="16" width="13" customWidth="1"/>
    <col min="17" max="17" width="16.140625" customWidth="1"/>
  </cols>
  <sheetData>
    <row r="2" spans="1:14" ht="15.75" x14ac:dyDescent="0.25">
      <c r="A2" s="53" t="s">
        <v>213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x14ac:dyDescent="0.25">
      <c r="A3" s="54" t="s">
        <v>146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 ht="15.75" x14ac:dyDescent="0.25">
      <c r="A5" s="52" t="s">
        <v>147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4" ht="15.75" customHeight="1" x14ac:dyDescent="0.25">
      <c r="A7" s="55" t="s">
        <v>55</v>
      </c>
      <c r="B7" s="55"/>
      <c r="C7" s="55"/>
      <c r="D7" s="55"/>
      <c r="E7" s="55"/>
      <c r="F7" s="55"/>
      <c r="G7" s="56" t="s">
        <v>85</v>
      </c>
      <c r="H7" s="56"/>
      <c r="I7" s="56"/>
      <c r="J7" s="56"/>
      <c r="K7" s="56"/>
      <c r="L7" s="56"/>
      <c r="M7" s="56"/>
      <c r="N7" s="56"/>
    </row>
    <row r="8" spans="1:14" ht="151.5" customHeight="1" x14ac:dyDescent="0.25">
      <c r="A8" s="58" t="s">
        <v>149</v>
      </c>
      <c r="B8" s="59"/>
      <c r="C8" s="59"/>
      <c r="D8" s="59"/>
      <c r="E8" s="59"/>
      <c r="F8" s="60"/>
      <c r="G8" s="61" t="s">
        <v>164</v>
      </c>
      <c r="H8" s="62"/>
      <c r="I8" s="62"/>
      <c r="J8" s="62"/>
      <c r="K8" s="62"/>
      <c r="L8" s="62"/>
      <c r="M8" s="62"/>
      <c r="N8" s="63"/>
    </row>
    <row r="9" spans="1:14" ht="15.75" customHeight="1" x14ac:dyDescent="0.25">
      <c r="A9" s="58" t="s">
        <v>148</v>
      </c>
      <c r="B9" s="59"/>
      <c r="C9" s="59"/>
      <c r="D9" s="59"/>
      <c r="E9" s="59"/>
      <c r="F9" s="60"/>
      <c r="G9" s="65" t="s">
        <v>165</v>
      </c>
      <c r="H9" s="66"/>
      <c r="I9" s="66"/>
      <c r="J9" s="66"/>
      <c r="K9" s="66"/>
      <c r="L9" s="66"/>
      <c r="M9" s="66"/>
      <c r="N9" s="67"/>
    </row>
    <row r="10" spans="1:14" ht="80.25" customHeight="1" x14ac:dyDescent="0.25">
      <c r="A10" s="58" t="s">
        <v>150</v>
      </c>
      <c r="B10" s="59"/>
      <c r="C10" s="59"/>
      <c r="D10" s="59"/>
      <c r="E10" s="59"/>
      <c r="F10" s="60"/>
      <c r="G10" s="61" t="s">
        <v>166</v>
      </c>
      <c r="H10" s="66"/>
      <c r="I10" s="66"/>
      <c r="J10" s="66"/>
      <c r="K10" s="66"/>
      <c r="L10" s="66"/>
      <c r="M10" s="66"/>
      <c r="N10" s="67"/>
    </row>
    <row r="11" spans="1:14" ht="15.75" customHeight="1" x14ac:dyDescent="0.25">
      <c r="A11" s="58" t="s">
        <v>151</v>
      </c>
      <c r="B11" s="59"/>
      <c r="C11" s="59"/>
      <c r="D11" s="59"/>
      <c r="E11" s="59"/>
      <c r="F11" s="60"/>
      <c r="G11" s="56" t="s">
        <v>5</v>
      </c>
      <c r="H11" s="56"/>
      <c r="I11" s="56"/>
      <c r="J11" s="56"/>
      <c r="K11" s="56"/>
      <c r="L11" s="56"/>
      <c r="M11" s="56"/>
      <c r="N11" s="56"/>
    </row>
    <row r="12" spans="1:14" ht="15.75" customHeight="1" x14ac:dyDescent="0.25">
      <c r="A12" s="58" t="s">
        <v>152</v>
      </c>
      <c r="B12" s="59"/>
      <c r="C12" s="59"/>
      <c r="D12" s="59"/>
      <c r="E12" s="59"/>
      <c r="F12" s="60"/>
      <c r="G12" s="65" t="s">
        <v>163</v>
      </c>
      <c r="H12" s="66"/>
      <c r="I12" s="66"/>
      <c r="J12" s="66"/>
      <c r="K12" s="66"/>
      <c r="L12" s="66"/>
      <c r="M12" s="66"/>
      <c r="N12" s="67"/>
    </row>
    <row r="13" spans="1:14" ht="68.25" customHeight="1" x14ac:dyDescent="0.25">
      <c r="A13" s="55" t="s">
        <v>153</v>
      </c>
      <c r="B13" s="55"/>
      <c r="C13" s="55"/>
      <c r="D13" s="55"/>
      <c r="E13" s="55"/>
      <c r="F13" s="55"/>
      <c r="G13" s="57" t="s">
        <v>98</v>
      </c>
      <c r="H13" s="57"/>
      <c r="I13" s="57"/>
      <c r="J13" s="57"/>
      <c r="K13" s="57"/>
      <c r="L13" s="57"/>
      <c r="M13" s="57"/>
      <c r="N13" s="57"/>
    </row>
    <row r="14" spans="1:14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4" ht="15.75" x14ac:dyDescent="0.25">
      <c r="A15" s="52" t="s">
        <v>154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5.7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4" ht="63.75" customHeight="1" x14ac:dyDescent="0.25">
      <c r="A17" s="68" t="s">
        <v>156</v>
      </c>
      <c r="B17" s="68"/>
      <c r="C17" s="68"/>
      <c r="D17" s="68"/>
      <c r="E17" s="68"/>
      <c r="F17" s="68"/>
      <c r="G17" s="42" t="s">
        <v>157</v>
      </c>
      <c r="H17" s="42" t="s">
        <v>158</v>
      </c>
      <c r="I17" s="70" t="s">
        <v>161</v>
      </c>
      <c r="J17" s="70"/>
      <c r="K17" s="69" t="s">
        <v>159</v>
      </c>
      <c r="L17" s="69"/>
      <c r="M17" s="68" t="s">
        <v>160</v>
      </c>
      <c r="N17" s="68"/>
    </row>
    <row r="18" spans="1:14" ht="47.25" customHeight="1" x14ac:dyDescent="0.25">
      <c r="A18" s="55" t="s">
        <v>169</v>
      </c>
      <c r="B18" s="55"/>
      <c r="C18" s="55"/>
      <c r="D18" s="55"/>
      <c r="E18" s="55"/>
      <c r="F18" s="55"/>
      <c r="G18" s="42" t="s">
        <v>167</v>
      </c>
      <c r="H18" s="42">
        <v>0.1</v>
      </c>
      <c r="I18" s="70">
        <v>30</v>
      </c>
      <c r="J18" s="70"/>
      <c r="K18" s="70">
        <v>30</v>
      </c>
      <c r="L18" s="70"/>
      <c r="M18" s="68">
        <v>31.5</v>
      </c>
      <c r="N18" s="68"/>
    </row>
    <row r="19" spans="1:14" ht="69" customHeight="1" x14ac:dyDescent="0.25">
      <c r="A19" s="55" t="s">
        <v>170</v>
      </c>
      <c r="B19" s="55"/>
      <c r="C19" s="55"/>
      <c r="D19" s="55"/>
      <c r="E19" s="55"/>
      <c r="F19" s="55"/>
      <c r="G19" s="42" t="s">
        <v>167</v>
      </c>
      <c r="H19" s="42">
        <v>0.1</v>
      </c>
      <c r="I19" s="70">
        <v>100</v>
      </c>
      <c r="J19" s="70"/>
      <c r="K19" s="70">
        <v>100</v>
      </c>
      <c r="L19" s="70"/>
      <c r="M19" s="68">
        <v>100</v>
      </c>
      <c r="N19" s="68"/>
    </row>
    <row r="20" spans="1:14" ht="37.5" customHeight="1" x14ac:dyDescent="0.25">
      <c r="A20" s="55" t="s">
        <v>171</v>
      </c>
      <c r="B20" s="55"/>
      <c r="C20" s="55"/>
      <c r="D20" s="55"/>
      <c r="E20" s="55"/>
      <c r="F20" s="55"/>
      <c r="G20" s="42" t="s">
        <v>167</v>
      </c>
      <c r="H20" s="42">
        <v>0.1</v>
      </c>
      <c r="I20" s="70">
        <v>100</v>
      </c>
      <c r="J20" s="70"/>
      <c r="K20" s="70">
        <v>100</v>
      </c>
      <c r="L20" s="70"/>
      <c r="M20" s="68">
        <v>100</v>
      </c>
      <c r="N20" s="68"/>
    </row>
    <row r="21" spans="1:14" ht="37.5" customHeight="1" x14ac:dyDescent="0.25">
      <c r="A21" s="55" t="s">
        <v>172</v>
      </c>
      <c r="B21" s="55"/>
      <c r="C21" s="55"/>
      <c r="D21" s="55"/>
      <c r="E21" s="55"/>
      <c r="F21" s="55"/>
      <c r="G21" s="42" t="s">
        <v>167</v>
      </c>
      <c r="H21" s="42">
        <v>0.02</v>
      </c>
      <c r="I21" s="70">
        <v>99.6</v>
      </c>
      <c r="J21" s="70"/>
      <c r="K21" s="70">
        <v>99.6</v>
      </c>
      <c r="L21" s="70"/>
      <c r="M21" s="68">
        <v>99.7</v>
      </c>
      <c r="N21" s="68"/>
    </row>
    <row r="22" spans="1:14" ht="46.5" customHeight="1" x14ac:dyDescent="0.25">
      <c r="A22" s="55" t="s">
        <v>173</v>
      </c>
      <c r="B22" s="55"/>
      <c r="C22" s="55"/>
      <c r="D22" s="55"/>
      <c r="E22" s="55"/>
      <c r="F22" s="55"/>
      <c r="G22" s="42" t="s">
        <v>167</v>
      </c>
      <c r="H22" s="42">
        <v>0.02</v>
      </c>
      <c r="I22" s="70">
        <v>0.4</v>
      </c>
      <c r="J22" s="70"/>
      <c r="K22" s="70">
        <v>0.4</v>
      </c>
      <c r="L22" s="70"/>
      <c r="M22" s="68">
        <v>0.3</v>
      </c>
      <c r="N22" s="68"/>
    </row>
    <row r="23" spans="1:14" ht="15.75" x14ac:dyDescent="0.25">
      <c r="A23" s="55" t="s">
        <v>174</v>
      </c>
      <c r="B23" s="55"/>
      <c r="C23" s="55"/>
      <c r="D23" s="55"/>
      <c r="E23" s="55"/>
      <c r="F23" s="55"/>
      <c r="G23" s="42" t="s">
        <v>167</v>
      </c>
      <c r="H23" s="42">
        <v>0.1</v>
      </c>
      <c r="I23" s="70">
        <v>75</v>
      </c>
      <c r="J23" s="70"/>
      <c r="K23" s="70">
        <v>75</v>
      </c>
      <c r="L23" s="70"/>
      <c r="M23" s="68">
        <v>82</v>
      </c>
      <c r="N23" s="68"/>
    </row>
    <row r="24" spans="1:14" ht="32.25" customHeight="1" x14ac:dyDescent="0.25">
      <c r="A24" s="55" t="s">
        <v>175</v>
      </c>
      <c r="B24" s="55"/>
      <c r="C24" s="55"/>
      <c r="D24" s="55"/>
      <c r="E24" s="55"/>
      <c r="F24" s="55"/>
      <c r="G24" s="42" t="s">
        <v>167</v>
      </c>
      <c r="H24" s="42">
        <v>0.1</v>
      </c>
      <c r="I24" s="70">
        <v>89</v>
      </c>
      <c r="J24" s="70"/>
      <c r="K24" s="70">
        <v>89</v>
      </c>
      <c r="L24" s="70"/>
      <c r="M24" s="68">
        <v>95</v>
      </c>
      <c r="N24" s="68"/>
    </row>
    <row r="25" spans="1:14" ht="56.25" customHeight="1" x14ac:dyDescent="0.25">
      <c r="A25" s="55" t="s">
        <v>176</v>
      </c>
      <c r="B25" s="55"/>
      <c r="C25" s="55"/>
      <c r="D25" s="55"/>
      <c r="E25" s="55"/>
      <c r="F25" s="55"/>
      <c r="G25" s="42" t="s">
        <v>167</v>
      </c>
      <c r="H25" s="42">
        <v>0.03</v>
      </c>
      <c r="I25" s="70">
        <v>10.5</v>
      </c>
      <c r="J25" s="70"/>
      <c r="K25" s="70">
        <v>10.5</v>
      </c>
      <c r="L25" s="70"/>
      <c r="M25" s="68">
        <v>10.5</v>
      </c>
      <c r="N25" s="68"/>
    </row>
    <row r="26" spans="1:14" ht="36" customHeight="1" x14ac:dyDescent="0.25">
      <c r="A26" s="55" t="s">
        <v>177</v>
      </c>
      <c r="B26" s="55"/>
      <c r="C26" s="55"/>
      <c r="D26" s="55"/>
      <c r="E26" s="55"/>
      <c r="F26" s="55"/>
      <c r="G26" s="42" t="s">
        <v>167</v>
      </c>
      <c r="H26" s="42">
        <v>0.03</v>
      </c>
      <c r="I26" s="70">
        <v>8.8000000000000007</v>
      </c>
      <c r="J26" s="70"/>
      <c r="K26" s="70">
        <v>8.8000000000000007</v>
      </c>
      <c r="L26" s="70"/>
      <c r="M26" s="68">
        <v>25.4</v>
      </c>
      <c r="N26" s="68"/>
    </row>
    <row r="27" spans="1:14" ht="35.25" customHeight="1" x14ac:dyDescent="0.25">
      <c r="A27" s="55" t="s">
        <v>178</v>
      </c>
      <c r="B27" s="55"/>
      <c r="C27" s="55"/>
      <c r="D27" s="55"/>
      <c r="E27" s="55"/>
      <c r="F27" s="55"/>
      <c r="G27" s="42" t="s">
        <v>167</v>
      </c>
      <c r="H27" s="42">
        <v>0.1</v>
      </c>
      <c r="I27" s="70">
        <v>88</v>
      </c>
      <c r="J27" s="70"/>
      <c r="K27" s="70">
        <v>88</v>
      </c>
      <c r="L27" s="70"/>
      <c r="M27" s="68">
        <v>89</v>
      </c>
      <c r="N27" s="68"/>
    </row>
    <row r="28" spans="1:14" ht="46.5" customHeight="1" x14ac:dyDescent="0.25">
      <c r="A28" s="55" t="s">
        <v>179</v>
      </c>
      <c r="B28" s="55"/>
      <c r="C28" s="55"/>
      <c r="D28" s="55"/>
      <c r="E28" s="55"/>
      <c r="F28" s="55"/>
      <c r="G28" s="42" t="s">
        <v>167</v>
      </c>
      <c r="H28" s="42">
        <v>0.01</v>
      </c>
      <c r="I28" s="70">
        <v>29.4</v>
      </c>
      <c r="J28" s="70"/>
      <c r="K28" s="70">
        <v>29.4</v>
      </c>
      <c r="L28" s="70"/>
      <c r="M28" s="68">
        <v>29.4</v>
      </c>
      <c r="N28" s="68"/>
    </row>
    <row r="29" spans="1:14" ht="49.5" customHeight="1" x14ac:dyDescent="0.25">
      <c r="A29" s="55" t="s">
        <v>180</v>
      </c>
      <c r="B29" s="55"/>
      <c r="C29" s="55"/>
      <c r="D29" s="55"/>
      <c r="E29" s="55"/>
      <c r="F29" s="55"/>
      <c r="G29" s="42" t="s">
        <v>167</v>
      </c>
      <c r="H29" s="42">
        <v>0.01</v>
      </c>
      <c r="I29" s="70">
        <v>72.400000000000006</v>
      </c>
      <c r="J29" s="70"/>
      <c r="K29" s="70">
        <v>72.400000000000006</v>
      </c>
      <c r="L29" s="70"/>
      <c r="M29" s="68">
        <v>74.5</v>
      </c>
      <c r="N29" s="68"/>
    </row>
    <row r="30" spans="1:14" ht="99" customHeight="1" x14ac:dyDescent="0.25">
      <c r="A30" s="55" t="s">
        <v>181</v>
      </c>
      <c r="B30" s="55"/>
      <c r="C30" s="55"/>
      <c r="D30" s="55"/>
      <c r="E30" s="55"/>
      <c r="F30" s="55"/>
      <c r="G30" s="42" t="s">
        <v>167</v>
      </c>
      <c r="H30" s="42">
        <v>0.01</v>
      </c>
      <c r="I30" s="70">
        <v>93</v>
      </c>
      <c r="J30" s="70"/>
      <c r="K30" s="70">
        <v>93</v>
      </c>
      <c r="L30" s="70"/>
      <c r="M30" s="68">
        <v>93</v>
      </c>
      <c r="N30" s="68"/>
    </row>
    <row r="31" spans="1:14" ht="46.5" customHeight="1" x14ac:dyDescent="0.25">
      <c r="A31" s="55" t="s">
        <v>182</v>
      </c>
      <c r="B31" s="55"/>
      <c r="C31" s="55"/>
      <c r="D31" s="55"/>
      <c r="E31" s="55"/>
      <c r="F31" s="55"/>
      <c r="G31" s="42" t="s">
        <v>168</v>
      </c>
      <c r="H31" s="42">
        <v>0.01</v>
      </c>
      <c r="I31" s="70">
        <v>2</v>
      </c>
      <c r="J31" s="70"/>
      <c r="K31" s="70">
        <v>2</v>
      </c>
      <c r="L31" s="70"/>
      <c r="M31" s="68">
        <v>2</v>
      </c>
      <c r="N31" s="68"/>
    </row>
    <row r="32" spans="1:14" ht="33" customHeight="1" x14ac:dyDescent="0.25">
      <c r="A32" s="55" t="s">
        <v>183</v>
      </c>
      <c r="B32" s="55"/>
      <c r="C32" s="55"/>
      <c r="D32" s="55"/>
      <c r="E32" s="55"/>
      <c r="F32" s="55"/>
      <c r="G32" s="42" t="s">
        <v>168</v>
      </c>
      <c r="H32" s="42">
        <v>0.01</v>
      </c>
      <c r="I32" s="70">
        <v>10</v>
      </c>
      <c r="J32" s="70"/>
      <c r="K32" s="70">
        <v>10</v>
      </c>
      <c r="L32" s="70"/>
      <c r="M32" s="68">
        <v>10</v>
      </c>
      <c r="N32" s="68"/>
    </row>
    <row r="33" spans="1:14" ht="48" customHeight="1" x14ac:dyDescent="0.25">
      <c r="A33" s="55" t="s">
        <v>184</v>
      </c>
      <c r="B33" s="55"/>
      <c r="C33" s="55"/>
      <c r="D33" s="55"/>
      <c r="E33" s="55"/>
      <c r="F33" s="55"/>
      <c r="G33" s="42" t="s">
        <v>168</v>
      </c>
      <c r="H33" s="42">
        <v>0.01</v>
      </c>
      <c r="I33" s="70">
        <v>6</v>
      </c>
      <c r="J33" s="70"/>
      <c r="K33" s="70">
        <v>6</v>
      </c>
      <c r="L33" s="70"/>
      <c r="M33" s="68">
        <v>6</v>
      </c>
      <c r="N33" s="68"/>
    </row>
    <row r="34" spans="1:14" ht="54" customHeight="1" x14ac:dyDescent="0.25">
      <c r="A34" s="55" t="s">
        <v>185</v>
      </c>
      <c r="B34" s="55"/>
      <c r="C34" s="55"/>
      <c r="D34" s="55"/>
      <c r="E34" s="55"/>
      <c r="F34" s="55"/>
      <c r="G34" s="42" t="s">
        <v>167</v>
      </c>
      <c r="H34" s="42">
        <v>0.01</v>
      </c>
      <c r="I34" s="70">
        <v>100</v>
      </c>
      <c r="J34" s="70"/>
      <c r="K34" s="70">
        <v>100</v>
      </c>
      <c r="L34" s="70"/>
      <c r="M34" s="68">
        <v>100</v>
      </c>
      <c r="N34" s="68"/>
    </row>
    <row r="35" spans="1:14" ht="66.75" customHeight="1" x14ac:dyDescent="0.25">
      <c r="A35" s="55" t="s">
        <v>186</v>
      </c>
      <c r="B35" s="55"/>
      <c r="C35" s="55"/>
      <c r="D35" s="55"/>
      <c r="E35" s="55"/>
      <c r="F35" s="55"/>
      <c r="G35" s="42" t="s">
        <v>167</v>
      </c>
      <c r="H35" s="42">
        <v>0.01</v>
      </c>
      <c r="I35" s="70">
        <v>100</v>
      </c>
      <c r="J35" s="70"/>
      <c r="K35" s="70">
        <v>100</v>
      </c>
      <c r="L35" s="70"/>
      <c r="M35" s="68">
        <v>100</v>
      </c>
      <c r="N35" s="68"/>
    </row>
    <row r="36" spans="1:14" ht="39" customHeight="1" x14ac:dyDescent="0.25">
      <c r="A36" s="55" t="s">
        <v>187</v>
      </c>
      <c r="B36" s="55"/>
      <c r="C36" s="55"/>
      <c r="D36" s="55"/>
      <c r="E36" s="55"/>
      <c r="F36" s="55"/>
      <c r="G36" s="42" t="s">
        <v>168</v>
      </c>
      <c r="H36" s="42">
        <v>0.01</v>
      </c>
      <c r="I36" s="70">
        <v>3</v>
      </c>
      <c r="J36" s="70"/>
      <c r="K36" s="70">
        <v>3</v>
      </c>
      <c r="L36" s="70"/>
      <c r="M36" s="68">
        <v>5</v>
      </c>
      <c r="N36" s="68"/>
    </row>
    <row r="37" spans="1:14" ht="30.75" customHeight="1" x14ac:dyDescent="0.25">
      <c r="A37" s="55" t="s">
        <v>188</v>
      </c>
      <c r="B37" s="55"/>
      <c r="C37" s="55"/>
      <c r="D37" s="55"/>
      <c r="E37" s="55"/>
      <c r="F37" s="55"/>
      <c r="G37" s="42" t="s">
        <v>167</v>
      </c>
      <c r="H37" s="42">
        <v>0.08</v>
      </c>
      <c r="I37" s="70">
        <v>91</v>
      </c>
      <c r="J37" s="70"/>
      <c r="K37" s="70">
        <v>91</v>
      </c>
      <c r="L37" s="70"/>
      <c r="M37" s="68">
        <v>95</v>
      </c>
      <c r="N37" s="68"/>
    </row>
    <row r="38" spans="1:14" ht="37.5" customHeight="1" x14ac:dyDescent="0.25">
      <c r="A38" s="55" t="s">
        <v>189</v>
      </c>
      <c r="B38" s="55"/>
      <c r="C38" s="55"/>
      <c r="D38" s="55"/>
      <c r="E38" s="55"/>
      <c r="F38" s="55"/>
      <c r="G38" s="42" t="s">
        <v>167</v>
      </c>
      <c r="H38" s="42">
        <v>0.02</v>
      </c>
      <c r="I38" s="70">
        <v>47.5</v>
      </c>
      <c r="J38" s="70"/>
      <c r="K38" s="70">
        <v>47.5</v>
      </c>
      <c r="L38" s="70"/>
      <c r="M38" s="68">
        <v>48</v>
      </c>
      <c r="N38" s="68"/>
    </row>
    <row r="39" spans="1:14" ht="15.75" x14ac:dyDescent="0.25">
      <c r="A39" s="55" t="s">
        <v>190</v>
      </c>
      <c r="B39" s="55"/>
      <c r="C39" s="55"/>
      <c r="D39" s="55"/>
      <c r="E39" s="55"/>
      <c r="F39" s="55"/>
      <c r="G39" s="42" t="s">
        <v>167</v>
      </c>
      <c r="H39" s="42">
        <v>0.1</v>
      </c>
      <c r="I39" s="70">
        <v>100</v>
      </c>
      <c r="J39" s="70"/>
      <c r="K39" s="70">
        <v>100</v>
      </c>
      <c r="L39" s="70"/>
      <c r="M39" s="68">
        <v>100</v>
      </c>
      <c r="N39" s="68"/>
    </row>
    <row r="40" spans="1:14" ht="30" customHeight="1" x14ac:dyDescent="0.25">
      <c r="A40" s="55" t="s">
        <v>191</v>
      </c>
      <c r="B40" s="55"/>
      <c r="C40" s="55"/>
      <c r="D40" s="55"/>
      <c r="E40" s="55"/>
      <c r="F40" s="55"/>
      <c r="G40" s="42" t="s">
        <v>167</v>
      </c>
      <c r="H40" s="42">
        <v>0.01</v>
      </c>
      <c r="I40" s="70">
        <v>100</v>
      </c>
      <c r="J40" s="70"/>
      <c r="K40" s="70">
        <v>100</v>
      </c>
      <c r="L40" s="70"/>
      <c r="M40" s="68">
        <v>100</v>
      </c>
      <c r="N40" s="68"/>
    </row>
    <row r="41" spans="1:14" ht="15.75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4" ht="71.25" customHeight="1" x14ac:dyDescent="0.25">
      <c r="A42" s="71" t="s">
        <v>162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5.7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4" ht="15.75" x14ac:dyDescent="0.25">
      <c r="A44" s="52" t="s">
        <v>192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.7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4" ht="60" customHeight="1" x14ac:dyDescent="0.25">
      <c r="A46" s="75" t="s">
        <v>193</v>
      </c>
      <c r="B46" s="76"/>
      <c r="C46" s="76"/>
      <c r="D46" s="77"/>
      <c r="E46" s="75" t="s">
        <v>194</v>
      </c>
      <c r="F46" s="76"/>
      <c r="G46" s="76"/>
      <c r="H46" s="76"/>
      <c r="I46" s="76"/>
      <c r="J46" s="77"/>
      <c r="K46" s="73" t="s">
        <v>195</v>
      </c>
      <c r="L46" s="73"/>
      <c r="M46" s="74" t="s">
        <v>196</v>
      </c>
      <c r="N46" s="74"/>
    </row>
    <row r="47" spans="1:14" ht="42" customHeight="1" x14ac:dyDescent="0.25">
      <c r="A47" s="75" t="s">
        <v>6</v>
      </c>
      <c r="B47" s="76"/>
      <c r="C47" s="76"/>
      <c r="D47" s="77"/>
      <c r="E47" s="75" t="s">
        <v>206</v>
      </c>
      <c r="F47" s="76"/>
      <c r="G47" s="76"/>
      <c r="H47" s="76"/>
      <c r="I47" s="76"/>
      <c r="J47" s="77"/>
      <c r="K47" s="73" t="s">
        <v>163</v>
      </c>
      <c r="L47" s="73"/>
      <c r="M47" s="73" t="s">
        <v>163</v>
      </c>
      <c r="N47" s="73"/>
    </row>
    <row r="48" spans="1:14" ht="30.75" customHeight="1" x14ac:dyDescent="0.25">
      <c r="A48" s="75" t="s">
        <v>7</v>
      </c>
      <c r="B48" s="76"/>
      <c r="C48" s="76"/>
      <c r="D48" s="77"/>
      <c r="E48" s="75" t="s">
        <v>205</v>
      </c>
      <c r="F48" s="76"/>
      <c r="G48" s="76"/>
      <c r="H48" s="76"/>
      <c r="I48" s="76"/>
      <c r="J48" s="77"/>
      <c r="K48" s="73" t="s">
        <v>163</v>
      </c>
      <c r="L48" s="73"/>
      <c r="M48" s="73" t="s">
        <v>163</v>
      </c>
      <c r="N48" s="73"/>
    </row>
    <row r="49" spans="1:14" ht="50.25" customHeight="1" x14ac:dyDescent="0.25">
      <c r="A49" s="75" t="s">
        <v>71</v>
      </c>
      <c r="B49" s="76"/>
      <c r="C49" s="76"/>
      <c r="D49" s="77"/>
      <c r="E49" s="75" t="s">
        <v>204</v>
      </c>
      <c r="F49" s="76"/>
      <c r="G49" s="76"/>
      <c r="H49" s="76"/>
      <c r="I49" s="76"/>
      <c r="J49" s="77"/>
      <c r="K49" s="73" t="s">
        <v>163</v>
      </c>
      <c r="L49" s="73"/>
      <c r="M49" s="73" t="s">
        <v>163</v>
      </c>
      <c r="N49" s="73"/>
    </row>
    <row r="50" spans="1:14" ht="184.5" customHeight="1" x14ac:dyDescent="0.25">
      <c r="A50" s="75" t="s">
        <v>197</v>
      </c>
      <c r="B50" s="76"/>
      <c r="C50" s="76"/>
      <c r="D50" s="77"/>
      <c r="E50" s="75" t="s">
        <v>207</v>
      </c>
      <c r="F50" s="76"/>
      <c r="G50" s="76"/>
      <c r="H50" s="76"/>
      <c r="I50" s="76"/>
      <c r="J50" s="77"/>
      <c r="K50" s="73" t="s">
        <v>163</v>
      </c>
      <c r="L50" s="73"/>
      <c r="M50" s="73" t="s">
        <v>163</v>
      </c>
      <c r="N50" s="73"/>
    </row>
    <row r="51" spans="1:14" ht="396" customHeight="1" x14ac:dyDescent="0.25">
      <c r="A51" s="75" t="s">
        <v>198</v>
      </c>
      <c r="B51" s="76"/>
      <c r="C51" s="76"/>
      <c r="D51" s="77"/>
      <c r="E51" s="75" t="s">
        <v>208</v>
      </c>
      <c r="F51" s="76"/>
      <c r="G51" s="76"/>
      <c r="H51" s="76"/>
      <c r="I51" s="76"/>
      <c r="J51" s="77"/>
      <c r="K51" s="73" t="s">
        <v>163</v>
      </c>
      <c r="L51" s="73"/>
      <c r="M51" s="73" t="s">
        <v>163</v>
      </c>
      <c r="N51" s="73"/>
    </row>
    <row r="52" spans="1:14" ht="117" customHeight="1" x14ac:dyDescent="0.25">
      <c r="A52" s="75" t="s">
        <v>199</v>
      </c>
      <c r="B52" s="76"/>
      <c r="C52" s="76"/>
      <c r="D52" s="77"/>
      <c r="E52" s="75" t="s">
        <v>209</v>
      </c>
      <c r="F52" s="76"/>
      <c r="G52" s="76"/>
      <c r="H52" s="76"/>
      <c r="I52" s="76"/>
      <c r="J52" s="77"/>
      <c r="K52" s="73" t="s">
        <v>163</v>
      </c>
      <c r="L52" s="73"/>
      <c r="M52" s="73" t="s">
        <v>163</v>
      </c>
      <c r="N52" s="73"/>
    </row>
    <row r="53" spans="1:14" ht="38.25" customHeight="1" x14ac:dyDescent="0.25">
      <c r="A53" s="75" t="s">
        <v>200</v>
      </c>
      <c r="B53" s="76"/>
      <c r="C53" s="76"/>
      <c r="D53" s="77"/>
      <c r="E53" s="75" t="s">
        <v>210</v>
      </c>
      <c r="F53" s="76"/>
      <c r="G53" s="76"/>
      <c r="H53" s="76"/>
      <c r="I53" s="76"/>
      <c r="J53" s="77"/>
      <c r="K53" s="73" t="s">
        <v>163</v>
      </c>
      <c r="L53" s="73"/>
      <c r="M53" s="73" t="s">
        <v>163</v>
      </c>
      <c r="N53" s="73"/>
    </row>
    <row r="54" spans="1:14" ht="61.5" customHeight="1" x14ac:dyDescent="0.25">
      <c r="A54" s="75" t="s">
        <v>201</v>
      </c>
      <c r="B54" s="76"/>
      <c r="C54" s="76"/>
      <c r="D54" s="77"/>
      <c r="E54" s="75" t="s">
        <v>211</v>
      </c>
      <c r="F54" s="76"/>
      <c r="G54" s="76"/>
      <c r="H54" s="76"/>
      <c r="I54" s="76"/>
      <c r="J54" s="77"/>
      <c r="K54" s="73" t="s">
        <v>163</v>
      </c>
      <c r="L54" s="73"/>
      <c r="M54" s="73" t="s">
        <v>163</v>
      </c>
      <c r="N54" s="73"/>
    </row>
    <row r="55" spans="1:14" ht="36" customHeight="1" x14ac:dyDescent="0.25">
      <c r="A55" s="74" t="s">
        <v>202</v>
      </c>
      <c r="B55" s="74"/>
      <c r="C55" s="74"/>
      <c r="D55" s="74"/>
      <c r="E55" s="74" t="s">
        <v>33</v>
      </c>
      <c r="F55" s="74"/>
      <c r="G55" s="74"/>
      <c r="H55" s="74"/>
      <c r="I55" s="74"/>
      <c r="J55" s="74"/>
      <c r="K55" s="73" t="s">
        <v>163</v>
      </c>
      <c r="L55" s="73"/>
      <c r="M55" s="73" t="s">
        <v>163</v>
      </c>
      <c r="N55" s="73"/>
    </row>
    <row r="56" spans="1:14" ht="128.25" customHeight="1" x14ac:dyDescent="0.25">
      <c r="A56" s="75" t="s">
        <v>203</v>
      </c>
      <c r="B56" s="76"/>
      <c r="C56" s="76"/>
      <c r="D56" s="77"/>
      <c r="E56" s="75" t="s">
        <v>212</v>
      </c>
      <c r="F56" s="76"/>
      <c r="G56" s="76"/>
      <c r="H56" s="76"/>
      <c r="I56" s="76"/>
      <c r="J56" s="77"/>
      <c r="K56" s="73" t="s">
        <v>163</v>
      </c>
      <c r="L56" s="73"/>
      <c r="M56" s="73" t="s">
        <v>163</v>
      </c>
      <c r="N56" s="73"/>
    </row>
    <row r="57" spans="1:14" ht="15.7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4" ht="15.75" x14ac:dyDescent="0.25">
      <c r="A58" s="52" t="s">
        <v>155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4" x14ac:dyDescent="0.25">
      <c r="A60" s="64" t="s">
        <v>56</v>
      </c>
      <c r="B60" s="64" t="s">
        <v>57</v>
      </c>
      <c r="C60" s="64" t="s">
        <v>58</v>
      </c>
      <c r="D60" s="64"/>
      <c r="E60" s="64"/>
      <c r="F60" s="64"/>
      <c r="G60" s="64"/>
      <c r="H60" s="64" t="s">
        <v>59</v>
      </c>
      <c r="I60" s="64"/>
      <c r="J60" s="64"/>
      <c r="K60" s="64"/>
      <c r="L60" s="64"/>
      <c r="M60" s="64"/>
      <c r="N60" s="64"/>
    </row>
    <row r="61" spans="1:14" ht="45.75" customHeight="1" x14ac:dyDescent="0.25">
      <c r="A61" s="64"/>
      <c r="B61" s="64"/>
      <c r="C61" s="64" t="s">
        <v>2</v>
      </c>
      <c r="D61" s="64" t="s">
        <v>60</v>
      </c>
      <c r="E61" s="64"/>
      <c r="F61" s="64"/>
      <c r="G61" s="64"/>
      <c r="H61" s="64" t="s">
        <v>2</v>
      </c>
      <c r="I61" s="64" t="s">
        <v>60</v>
      </c>
      <c r="J61" s="64"/>
      <c r="K61" s="64"/>
      <c r="L61" s="64"/>
      <c r="M61" s="64" t="s">
        <v>61</v>
      </c>
      <c r="N61" s="64" t="s">
        <v>62</v>
      </c>
    </row>
    <row r="62" spans="1:14" ht="38.25" customHeight="1" x14ac:dyDescent="0.25">
      <c r="A62" s="64"/>
      <c r="B62" s="64"/>
      <c r="C62" s="64"/>
      <c r="D62" s="9" t="s">
        <v>3</v>
      </c>
      <c r="E62" s="9" t="s">
        <v>63</v>
      </c>
      <c r="F62" s="9" t="s">
        <v>4</v>
      </c>
      <c r="G62" s="4" t="s">
        <v>64</v>
      </c>
      <c r="H62" s="64"/>
      <c r="I62" s="9" t="s">
        <v>65</v>
      </c>
      <c r="J62" s="9" t="s">
        <v>63</v>
      </c>
      <c r="K62" s="21" t="s">
        <v>4</v>
      </c>
      <c r="L62" s="4" t="s">
        <v>64</v>
      </c>
      <c r="M62" s="64"/>
      <c r="N62" s="64"/>
    </row>
    <row r="63" spans="1:14" x14ac:dyDescent="0.25">
      <c r="A63" s="46" t="s">
        <v>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 ht="123.75" customHeight="1" x14ac:dyDescent="0.25">
      <c r="A64" s="21">
        <v>1</v>
      </c>
      <c r="B64" s="21" t="s">
        <v>9</v>
      </c>
      <c r="C64" s="19">
        <f>SUM(D64:F64)</f>
        <v>1481282.73</v>
      </c>
      <c r="D64" s="19">
        <v>1407810.45</v>
      </c>
      <c r="E64" s="19">
        <v>58659.45</v>
      </c>
      <c r="F64" s="19">
        <v>14812.83</v>
      </c>
      <c r="G64" s="19">
        <v>0</v>
      </c>
      <c r="H64" s="22">
        <f>SUM(I64:L64)</f>
        <v>1481282.73</v>
      </c>
      <c r="I64" s="22">
        <v>1407810.45</v>
      </c>
      <c r="J64" s="22">
        <v>58659.45</v>
      </c>
      <c r="K64" s="22">
        <v>14812.83</v>
      </c>
      <c r="L64" s="19">
        <v>0</v>
      </c>
      <c r="M64" s="22">
        <f>H64*100/C64</f>
        <v>100</v>
      </c>
      <c r="N64" s="21" t="s">
        <v>68</v>
      </c>
    </row>
    <row r="65" spans="1:15" x14ac:dyDescent="0.25">
      <c r="A65" s="49" t="s">
        <v>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</row>
    <row r="66" spans="1:15" ht="102" x14ac:dyDescent="0.25">
      <c r="A66" s="21">
        <v>2</v>
      </c>
      <c r="B66" s="21" t="s">
        <v>69</v>
      </c>
      <c r="C66" s="19">
        <f>SUM(D66:F66)</f>
        <v>6260555.5599999996</v>
      </c>
      <c r="D66" s="19">
        <v>5950031.7999999998</v>
      </c>
      <c r="E66" s="19">
        <v>247918.2</v>
      </c>
      <c r="F66" s="19">
        <v>62605.56</v>
      </c>
      <c r="G66" s="19">
        <v>0</v>
      </c>
      <c r="H66" s="22">
        <f>SUM(I66:L66)</f>
        <v>6260555.5599999996</v>
      </c>
      <c r="I66" s="22">
        <v>5950031.7999999998</v>
      </c>
      <c r="J66" s="22">
        <v>247918.2</v>
      </c>
      <c r="K66" s="22">
        <v>62605.56</v>
      </c>
      <c r="L66" s="19">
        <v>0</v>
      </c>
      <c r="M66" s="22">
        <f>H66*100/C66</f>
        <v>100</v>
      </c>
      <c r="N66" s="21" t="s">
        <v>70</v>
      </c>
    </row>
    <row r="67" spans="1:15" x14ac:dyDescent="0.25">
      <c r="A67" s="49" t="s">
        <v>71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</row>
    <row r="68" spans="1:15" s="17" customFormat="1" ht="138.75" customHeight="1" x14ac:dyDescent="0.25">
      <c r="A68" s="21">
        <v>3</v>
      </c>
      <c r="B68" s="21" t="s">
        <v>72</v>
      </c>
      <c r="C68" s="19">
        <f>SUM(D68:F68)</f>
        <v>548454.42999999993</v>
      </c>
      <c r="D68" s="19">
        <v>526513.61</v>
      </c>
      <c r="E68" s="19">
        <v>21940.82</v>
      </c>
      <c r="F68" s="19">
        <v>0</v>
      </c>
      <c r="G68" s="22">
        <v>0</v>
      </c>
      <c r="H68" s="22">
        <f>SUM(I68:L68)</f>
        <v>548454.41999999993</v>
      </c>
      <c r="I68" s="22">
        <v>526513.6</v>
      </c>
      <c r="J68" s="22">
        <v>21940.82</v>
      </c>
      <c r="K68" s="22">
        <v>0</v>
      </c>
      <c r="L68" s="19">
        <v>0</v>
      </c>
      <c r="M68" s="22">
        <f>H68*100/C68</f>
        <v>99.999998176694461</v>
      </c>
      <c r="N68" s="21" t="s">
        <v>73</v>
      </c>
    </row>
    <row r="69" spans="1:15" s="17" customFormat="1" x14ac:dyDescent="0.25">
      <c r="A69" s="49" t="s">
        <v>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</row>
    <row r="70" spans="1:15" s="17" customFormat="1" ht="49.5" customHeight="1" x14ac:dyDescent="0.25">
      <c r="A70" s="21">
        <v>4</v>
      </c>
      <c r="B70" s="21" t="s">
        <v>10</v>
      </c>
      <c r="C70" s="19">
        <f t="shared" ref="C70:C99" si="0">SUM(D70:F70)</f>
        <v>116701315.22999999</v>
      </c>
      <c r="D70" s="19">
        <v>0</v>
      </c>
      <c r="E70" s="19">
        <v>0</v>
      </c>
      <c r="F70" s="19">
        <v>116701315.22999999</v>
      </c>
      <c r="G70" s="22">
        <v>0</v>
      </c>
      <c r="H70" s="22">
        <f t="shared" ref="H70:H99" si="1">SUM(I70:L70)</f>
        <v>114175140.54000001</v>
      </c>
      <c r="I70" s="22">
        <v>0</v>
      </c>
      <c r="J70" s="22">
        <v>0</v>
      </c>
      <c r="K70" s="22">
        <v>114175140.54000001</v>
      </c>
      <c r="L70" s="19">
        <v>0</v>
      </c>
      <c r="M70" s="22">
        <f t="shared" ref="M70:M99" si="2">H70*100/C70</f>
        <v>97.835350282881308</v>
      </c>
      <c r="N70" s="21" t="s">
        <v>11</v>
      </c>
    </row>
    <row r="71" spans="1:15" s="17" customFormat="1" ht="272.25" customHeight="1" x14ac:dyDescent="0.25">
      <c r="A71" s="21">
        <v>5</v>
      </c>
      <c r="B71" s="21" t="s">
        <v>12</v>
      </c>
      <c r="C71" s="19">
        <f t="shared" si="0"/>
        <v>388512735</v>
      </c>
      <c r="D71" s="19">
        <v>0</v>
      </c>
      <c r="E71" s="19">
        <v>388512735</v>
      </c>
      <c r="F71" s="19">
        <v>0</v>
      </c>
      <c r="G71" s="22">
        <v>0</v>
      </c>
      <c r="H71" s="22">
        <f t="shared" si="1"/>
        <v>383265159.25</v>
      </c>
      <c r="I71" s="22">
        <v>0</v>
      </c>
      <c r="J71" s="22">
        <v>383265159.25</v>
      </c>
      <c r="K71" s="22">
        <v>0</v>
      </c>
      <c r="L71" s="19">
        <v>0</v>
      </c>
      <c r="M71" s="22">
        <f t="shared" si="2"/>
        <v>98.649316926509499</v>
      </c>
      <c r="N71" s="21" t="s">
        <v>42</v>
      </c>
    </row>
    <row r="72" spans="1:15" s="17" customFormat="1" ht="93" customHeight="1" x14ac:dyDescent="0.25">
      <c r="A72" s="21">
        <v>6</v>
      </c>
      <c r="B72" s="21" t="s">
        <v>99</v>
      </c>
      <c r="C72" s="19">
        <f t="shared" ref="C72" si="3">SUM(D72:F72)</f>
        <v>157147.76</v>
      </c>
      <c r="D72" s="19">
        <v>0</v>
      </c>
      <c r="E72" s="19">
        <v>0</v>
      </c>
      <c r="F72" s="19">
        <v>157147.76</v>
      </c>
      <c r="G72" s="22">
        <v>0</v>
      </c>
      <c r="H72" s="22">
        <f t="shared" ref="H72" si="4">SUM(I72:L72)</f>
        <v>157147.74</v>
      </c>
      <c r="I72" s="22">
        <v>0</v>
      </c>
      <c r="J72" s="22">
        <v>0</v>
      </c>
      <c r="K72" s="22">
        <v>157147.74</v>
      </c>
      <c r="L72" s="19">
        <v>0</v>
      </c>
      <c r="M72" s="22">
        <f t="shared" ref="M72" si="5">H72*100/C72</f>
        <v>99.999987273124347</v>
      </c>
      <c r="N72" s="21" t="s">
        <v>19</v>
      </c>
    </row>
    <row r="73" spans="1:15" s="17" customFormat="1" ht="110.25" customHeight="1" x14ac:dyDescent="0.25">
      <c r="A73" s="21">
        <v>7</v>
      </c>
      <c r="B73" s="21" t="s">
        <v>92</v>
      </c>
      <c r="C73" s="19">
        <f t="shared" ref="C73" si="6">SUM(D73:F73)</f>
        <v>1989383.06</v>
      </c>
      <c r="D73" s="19">
        <v>0</v>
      </c>
      <c r="E73" s="19">
        <v>0</v>
      </c>
      <c r="F73" s="19">
        <v>1989383.06</v>
      </c>
      <c r="G73" s="22">
        <v>0</v>
      </c>
      <c r="H73" s="22">
        <f t="shared" ref="H73" si="7">SUM(I73:L73)</f>
        <v>1978104.4</v>
      </c>
      <c r="I73" s="22">
        <v>0</v>
      </c>
      <c r="J73" s="22">
        <v>0</v>
      </c>
      <c r="K73" s="22">
        <v>1978104.4</v>
      </c>
      <c r="L73" s="19">
        <v>0</v>
      </c>
      <c r="M73" s="22">
        <f t="shared" ref="M73" si="8">H73*100/C73</f>
        <v>99.433057402228002</v>
      </c>
      <c r="N73" s="21" t="s">
        <v>93</v>
      </c>
    </row>
    <row r="74" spans="1:15" s="17" customFormat="1" ht="110.25" customHeight="1" x14ac:dyDescent="0.25">
      <c r="A74" s="21">
        <v>8</v>
      </c>
      <c r="B74" s="21" t="s">
        <v>100</v>
      </c>
      <c r="C74" s="19">
        <f t="shared" ref="C74" si="9">SUM(D74:F74)</f>
        <v>127041.88</v>
      </c>
      <c r="D74" s="19">
        <v>0</v>
      </c>
      <c r="E74" s="19">
        <v>0</v>
      </c>
      <c r="F74" s="19">
        <v>127041.88</v>
      </c>
      <c r="G74" s="22">
        <v>0</v>
      </c>
      <c r="H74" s="22">
        <f t="shared" ref="H74" si="10">SUM(I74:L74)</f>
        <v>126994.62</v>
      </c>
      <c r="I74" s="22">
        <v>0</v>
      </c>
      <c r="J74" s="22">
        <v>0</v>
      </c>
      <c r="K74" s="22">
        <v>126994.62</v>
      </c>
      <c r="L74" s="19">
        <v>0</v>
      </c>
      <c r="M74" s="22">
        <f t="shared" ref="M74" si="11">H74*100/C74</f>
        <v>99.962799668896579</v>
      </c>
      <c r="N74" s="21" t="s">
        <v>86</v>
      </c>
    </row>
    <row r="75" spans="1:15" s="17" customFormat="1" ht="146.25" customHeight="1" x14ac:dyDescent="0.25">
      <c r="A75" s="21">
        <v>9</v>
      </c>
      <c r="B75" s="21" t="s">
        <v>101</v>
      </c>
      <c r="C75" s="19">
        <f t="shared" si="0"/>
        <v>3728519.83</v>
      </c>
      <c r="D75" s="19">
        <v>0</v>
      </c>
      <c r="E75" s="19">
        <v>0</v>
      </c>
      <c r="F75" s="19">
        <v>3728519.83</v>
      </c>
      <c r="G75" s="22">
        <v>0</v>
      </c>
      <c r="H75" s="22">
        <f t="shared" si="1"/>
        <v>3586869.45</v>
      </c>
      <c r="I75" s="22">
        <v>0</v>
      </c>
      <c r="J75" s="22">
        <v>0</v>
      </c>
      <c r="K75" s="22">
        <v>3586869.45</v>
      </c>
      <c r="L75" s="19">
        <v>0</v>
      </c>
      <c r="M75" s="22">
        <f t="shared" si="2"/>
        <v>96.200895088172288</v>
      </c>
      <c r="N75" s="21" t="s">
        <v>19</v>
      </c>
      <c r="O75" s="28"/>
    </row>
    <row r="76" spans="1:15" s="17" customFormat="1" ht="114" customHeight="1" x14ac:dyDescent="0.25">
      <c r="A76" s="21">
        <v>10</v>
      </c>
      <c r="B76" s="21" t="s">
        <v>102</v>
      </c>
      <c r="C76" s="19">
        <f t="shared" ref="C76" si="12">SUM(D76:F76)</f>
        <v>476070.38</v>
      </c>
      <c r="D76" s="19">
        <v>0</v>
      </c>
      <c r="E76" s="19">
        <v>0</v>
      </c>
      <c r="F76" s="19">
        <v>476070.38</v>
      </c>
      <c r="G76" s="22">
        <v>0</v>
      </c>
      <c r="H76" s="22">
        <f t="shared" ref="H76" si="13">SUM(I76:L76)</f>
        <v>476070.38</v>
      </c>
      <c r="I76" s="22">
        <v>0</v>
      </c>
      <c r="J76" s="22">
        <v>0</v>
      </c>
      <c r="K76" s="22">
        <v>476070.38</v>
      </c>
      <c r="L76" s="19">
        <v>0</v>
      </c>
      <c r="M76" s="22">
        <f t="shared" ref="M76" si="14">H76*100/C76</f>
        <v>100</v>
      </c>
      <c r="N76" s="21" t="s">
        <v>19</v>
      </c>
      <c r="O76" s="28"/>
    </row>
    <row r="77" spans="1:15" s="17" customFormat="1" ht="98.25" customHeight="1" x14ac:dyDescent="0.25">
      <c r="A77" s="21">
        <v>11</v>
      </c>
      <c r="B77" s="21" t="s">
        <v>103</v>
      </c>
      <c r="C77" s="19">
        <f t="shared" ref="C77" si="15">SUM(D77:F77)</f>
        <v>371331.78</v>
      </c>
      <c r="D77" s="19">
        <v>0</v>
      </c>
      <c r="E77" s="19">
        <v>0</v>
      </c>
      <c r="F77" s="19">
        <v>371331.78</v>
      </c>
      <c r="G77" s="22">
        <v>0</v>
      </c>
      <c r="H77" s="22">
        <f t="shared" ref="H77" si="16">SUM(I77:L77)</f>
        <v>337403.15</v>
      </c>
      <c r="I77" s="22">
        <v>0</v>
      </c>
      <c r="J77" s="22">
        <v>0</v>
      </c>
      <c r="K77" s="22">
        <v>337403.15</v>
      </c>
      <c r="L77" s="19">
        <v>0</v>
      </c>
      <c r="M77" s="22">
        <f t="shared" ref="M77" si="17">H77*100/C77</f>
        <v>90.862987811062112</v>
      </c>
      <c r="N77" s="21" t="s">
        <v>19</v>
      </c>
      <c r="O77" s="28"/>
    </row>
    <row r="78" spans="1:15" s="17" customFormat="1" ht="108" customHeight="1" x14ac:dyDescent="0.25">
      <c r="A78" s="21">
        <v>12</v>
      </c>
      <c r="B78" s="21" t="s">
        <v>104</v>
      </c>
      <c r="C78" s="19">
        <f t="shared" ref="C78" si="18">SUM(D78:F78)</f>
        <v>110886.23</v>
      </c>
      <c r="D78" s="19">
        <v>0</v>
      </c>
      <c r="E78" s="19">
        <v>0</v>
      </c>
      <c r="F78" s="19">
        <v>110886.23</v>
      </c>
      <c r="G78" s="22">
        <v>0</v>
      </c>
      <c r="H78" s="22">
        <f t="shared" ref="H78" si="19">SUM(I78:L78)</f>
        <v>110886.23</v>
      </c>
      <c r="I78" s="22">
        <v>0</v>
      </c>
      <c r="J78" s="22">
        <v>0</v>
      </c>
      <c r="K78" s="22">
        <v>110886.23</v>
      </c>
      <c r="L78" s="19">
        <v>0</v>
      </c>
      <c r="M78" s="22">
        <f t="shared" ref="M78" si="20">H78*100/C78</f>
        <v>100</v>
      </c>
      <c r="N78" s="21" t="s">
        <v>19</v>
      </c>
      <c r="O78" s="28"/>
    </row>
    <row r="79" spans="1:15" s="17" customFormat="1" ht="108" customHeight="1" x14ac:dyDescent="0.25">
      <c r="A79" s="21">
        <v>13</v>
      </c>
      <c r="B79" s="21" t="s">
        <v>106</v>
      </c>
      <c r="C79" s="19">
        <f t="shared" ref="C79" si="21">SUM(D79:F79)</f>
        <v>268726.8</v>
      </c>
      <c r="D79" s="19">
        <v>0</v>
      </c>
      <c r="E79" s="19">
        <v>0</v>
      </c>
      <c r="F79" s="19">
        <v>268726.8</v>
      </c>
      <c r="G79" s="22">
        <v>0</v>
      </c>
      <c r="H79" s="22">
        <f t="shared" ref="H79" si="22">SUM(I79:L79)</f>
        <v>268726.8</v>
      </c>
      <c r="I79" s="22">
        <v>0</v>
      </c>
      <c r="J79" s="22">
        <v>0</v>
      </c>
      <c r="K79" s="22">
        <v>268726.8</v>
      </c>
      <c r="L79" s="19">
        <v>0</v>
      </c>
      <c r="M79" s="22">
        <f t="shared" ref="M79" si="23">H79*100/C79</f>
        <v>100</v>
      </c>
      <c r="N79" s="21" t="s">
        <v>107</v>
      </c>
      <c r="O79" s="28"/>
    </row>
    <row r="80" spans="1:15" s="17" customFormat="1" ht="117" customHeight="1" x14ac:dyDescent="0.25">
      <c r="A80" s="21">
        <v>14</v>
      </c>
      <c r="B80" s="21" t="s">
        <v>105</v>
      </c>
      <c r="C80" s="19">
        <f t="shared" ref="C80" si="24">SUM(D80:F80)</f>
        <v>539214.23</v>
      </c>
      <c r="D80" s="19">
        <v>0</v>
      </c>
      <c r="E80" s="19">
        <v>0</v>
      </c>
      <c r="F80" s="19">
        <v>539214.23</v>
      </c>
      <c r="G80" s="22">
        <v>0</v>
      </c>
      <c r="H80" s="22">
        <f t="shared" ref="H80" si="25">SUM(I80:L80)</f>
        <v>539214.23</v>
      </c>
      <c r="I80" s="22">
        <v>0</v>
      </c>
      <c r="J80" s="22">
        <v>0</v>
      </c>
      <c r="K80" s="22">
        <v>539214.23</v>
      </c>
      <c r="L80" s="19">
        <v>0</v>
      </c>
      <c r="M80" s="22">
        <f t="shared" ref="M80" si="26">H80*100/C80</f>
        <v>100</v>
      </c>
      <c r="N80" s="21" t="s">
        <v>94</v>
      </c>
    </row>
    <row r="81" spans="1:15" s="17" customFormat="1" ht="101.25" customHeight="1" x14ac:dyDescent="0.25">
      <c r="A81" s="21">
        <v>15</v>
      </c>
      <c r="B81" s="21" t="s">
        <v>108</v>
      </c>
      <c r="C81" s="19">
        <f t="shared" ref="C81:C82" si="27">SUM(D81:F81)</f>
        <v>296114.98</v>
      </c>
      <c r="D81" s="19">
        <v>0</v>
      </c>
      <c r="E81" s="19">
        <v>0</v>
      </c>
      <c r="F81" s="19">
        <v>296114.98</v>
      </c>
      <c r="G81" s="22">
        <v>0</v>
      </c>
      <c r="H81" s="22">
        <f t="shared" ref="H81:H82" si="28">SUM(I81:L81)</f>
        <v>283784.75</v>
      </c>
      <c r="I81" s="22">
        <v>0</v>
      </c>
      <c r="J81" s="22">
        <v>0</v>
      </c>
      <c r="K81" s="22">
        <v>283784.75</v>
      </c>
      <c r="L81" s="19">
        <v>0</v>
      </c>
      <c r="M81" s="22">
        <f t="shared" ref="M81:M82" si="29">H81*100/C81</f>
        <v>95.83599924596858</v>
      </c>
      <c r="N81" s="21" t="s">
        <v>86</v>
      </c>
    </row>
    <row r="82" spans="1:15" s="17" customFormat="1" ht="117" customHeight="1" x14ac:dyDescent="0.25">
      <c r="A82" s="21">
        <v>16</v>
      </c>
      <c r="B82" s="21" t="s">
        <v>109</v>
      </c>
      <c r="C82" s="19">
        <f t="shared" si="27"/>
        <v>221544.95</v>
      </c>
      <c r="D82" s="19">
        <v>0</v>
      </c>
      <c r="E82" s="19">
        <v>0</v>
      </c>
      <c r="F82" s="19">
        <v>221544.95</v>
      </c>
      <c r="G82" s="22">
        <v>0</v>
      </c>
      <c r="H82" s="22">
        <f t="shared" si="28"/>
        <v>221544.95</v>
      </c>
      <c r="I82" s="22">
        <v>0</v>
      </c>
      <c r="J82" s="22">
        <v>0</v>
      </c>
      <c r="K82" s="22">
        <v>221544.95</v>
      </c>
      <c r="L82" s="19">
        <v>0</v>
      </c>
      <c r="M82" s="22">
        <f t="shared" si="29"/>
        <v>100</v>
      </c>
      <c r="N82" s="21" t="s">
        <v>110</v>
      </c>
    </row>
    <row r="83" spans="1:15" s="17" customFormat="1" ht="127.5" x14ac:dyDescent="0.25">
      <c r="A83" s="21">
        <v>17</v>
      </c>
      <c r="B83" s="21" t="s">
        <v>111</v>
      </c>
      <c r="C83" s="19">
        <f t="shared" si="0"/>
        <v>1984646.3199999998</v>
      </c>
      <c r="D83" s="19">
        <v>0</v>
      </c>
      <c r="E83" s="19">
        <v>0</v>
      </c>
      <c r="F83" s="19">
        <v>1984646.3199999998</v>
      </c>
      <c r="G83" s="22">
        <v>0</v>
      </c>
      <c r="H83" s="22">
        <f t="shared" si="1"/>
        <v>1984646.3199999998</v>
      </c>
      <c r="I83" s="22">
        <v>0</v>
      </c>
      <c r="J83" s="22">
        <v>0</v>
      </c>
      <c r="K83" s="22">
        <v>1984646.3199999998</v>
      </c>
      <c r="L83" s="19">
        <v>0</v>
      </c>
      <c r="M83" s="22">
        <f t="shared" si="2"/>
        <v>100</v>
      </c>
      <c r="N83" s="21" t="s">
        <v>112</v>
      </c>
      <c r="O83" s="28"/>
    </row>
    <row r="84" spans="1:15" s="17" customFormat="1" ht="102" x14ac:dyDescent="0.25">
      <c r="A84" s="21">
        <v>18</v>
      </c>
      <c r="B84" s="21" t="s">
        <v>113</v>
      </c>
      <c r="C84" s="19">
        <f t="shared" ref="C84" si="30">SUM(D84:F84)</f>
        <v>345617.28</v>
      </c>
      <c r="D84" s="19">
        <v>0</v>
      </c>
      <c r="E84" s="19">
        <v>0</v>
      </c>
      <c r="F84" s="19">
        <v>345617.28</v>
      </c>
      <c r="G84" s="22">
        <v>0</v>
      </c>
      <c r="H84" s="22">
        <f t="shared" ref="H84" si="31">SUM(I84:L84)</f>
        <v>345617.28</v>
      </c>
      <c r="I84" s="22">
        <v>0</v>
      </c>
      <c r="J84" s="22">
        <v>0</v>
      </c>
      <c r="K84" s="22">
        <v>345617.28</v>
      </c>
      <c r="L84" s="19">
        <v>0</v>
      </c>
      <c r="M84" s="22">
        <f t="shared" ref="M84" si="32">H84*100/C84</f>
        <v>99.999999999999986</v>
      </c>
      <c r="N84" s="21" t="s">
        <v>114</v>
      </c>
      <c r="O84" s="28"/>
    </row>
    <row r="85" spans="1:15" s="17" customFormat="1" ht="89.25" x14ac:dyDescent="0.25">
      <c r="A85" s="21">
        <v>19</v>
      </c>
      <c r="B85" s="21" t="s">
        <v>115</v>
      </c>
      <c r="C85" s="19">
        <f t="shared" ref="C85" si="33">SUM(D85:F85)</f>
        <v>257189</v>
      </c>
      <c r="D85" s="19">
        <v>0</v>
      </c>
      <c r="E85" s="19">
        <v>0</v>
      </c>
      <c r="F85" s="19">
        <v>257189</v>
      </c>
      <c r="G85" s="22">
        <v>0</v>
      </c>
      <c r="H85" s="22">
        <f t="shared" ref="H85" si="34">SUM(I85:L85)</f>
        <v>257189</v>
      </c>
      <c r="I85" s="22">
        <v>0</v>
      </c>
      <c r="J85" s="22">
        <v>0</v>
      </c>
      <c r="K85" s="22">
        <v>257189</v>
      </c>
      <c r="L85" s="19">
        <v>0</v>
      </c>
      <c r="M85" s="22">
        <f t="shared" ref="M85" si="35">H85*100/C85</f>
        <v>100</v>
      </c>
      <c r="N85" s="21" t="s">
        <v>86</v>
      </c>
    </row>
    <row r="86" spans="1:15" s="17" customFormat="1" ht="102" x14ac:dyDescent="0.25">
      <c r="A86" s="21">
        <v>20</v>
      </c>
      <c r="B86" s="21" t="s">
        <v>74</v>
      </c>
      <c r="C86" s="19">
        <f t="shared" si="0"/>
        <v>1239415.48</v>
      </c>
      <c r="D86" s="19">
        <v>0</v>
      </c>
      <c r="E86" s="19">
        <v>0</v>
      </c>
      <c r="F86" s="19">
        <v>1239415.48</v>
      </c>
      <c r="G86" s="22">
        <v>0</v>
      </c>
      <c r="H86" s="22">
        <f t="shared" si="1"/>
        <v>1077081.25</v>
      </c>
      <c r="I86" s="22">
        <v>0</v>
      </c>
      <c r="J86" s="22">
        <v>0</v>
      </c>
      <c r="K86" s="22">
        <v>1077081.25</v>
      </c>
      <c r="L86" s="19">
        <v>0</v>
      </c>
      <c r="M86" s="22">
        <f t="shared" si="2"/>
        <v>86.902355778225399</v>
      </c>
      <c r="N86" s="21" t="s">
        <v>78</v>
      </c>
    </row>
    <row r="87" spans="1:15" s="17" customFormat="1" ht="89.25" x14ac:dyDescent="0.25">
      <c r="A87" s="21">
        <v>21</v>
      </c>
      <c r="B87" s="21" t="s">
        <v>116</v>
      </c>
      <c r="C87" s="19">
        <f t="shared" ref="C87:C88" si="36">SUM(D87:F87)</f>
        <v>33203.78</v>
      </c>
      <c r="D87" s="19">
        <v>0</v>
      </c>
      <c r="E87" s="19">
        <v>0</v>
      </c>
      <c r="F87" s="19">
        <v>33203.78</v>
      </c>
      <c r="G87" s="22">
        <v>0</v>
      </c>
      <c r="H87" s="22">
        <f t="shared" ref="H87:H88" si="37">SUM(I87:L87)</f>
        <v>33203.78</v>
      </c>
      <c r="I87" s="22">
        <v>0</v>
      </c>
      <c r="J87" s="22">
        <v>0</v>
      </c>
      <c r="K87" s="22">
        <v>33203.78</v>
      </c>
      <c r="L87" s="19">
        <v>0</v>
      </c>
      <c r="M87" s="22">
        <f t="shared" ref="M87:M88" si="38">H87*100/C87</f>
        <v>100</v>
      </c>
      <c r="N87" s="21" t="s">
        <v>19</v>
      </c>
    </row>
    <row r="88" spans="1:15" s="17" customFormat="1" ht="127.5" x14ac:dyDescent="0.25">
      <c r="A88" s="21">
        <v>22</v>
      </c>
      <c r="B88" s="21" t="s">
        <v>117</v>
      </c>
      <c r="C88" s="19">
        <f t="shared" si="36"/>
        <v>164898.85999999999</v>
      </c>
      <c r="D88" s="19">
        <v>0</v>
      </c>
      <c r="E88" s="19">
        <v>0</v>
      </c>
      <c r="F88" s="19">
        <v>164898.85999999999</v>
      </c>
      <c r="G88" s="22">
        <v>0</v>
      </c>
      <c r="H88" s="22">
        <f t="shared" si="37"/>
        <v>164897</v>
      </c>
      <c r="I88" s="22">
        <v>0</v>
      </c>
      <c r="J88" s="22">
        <v>0</v>
      </c>
      <c r="K88" s="22">
        <v>164897</v>
      </c>
      <c r="L88" s="19">
        <v>0</v>
      </c>
      <c r="M88" s="22">
        <f t="shared" si="38"/>
        <v>99.998872035864906</v>
      </c>
      <c r="N88" s="21" t="s">
        <v>118</v>
      </c>
    </row>
    <row r="89" spans="1:15" s="17" customFormat="1" ht="114.75" x14ac:dyDescent="0.25">
      <c r="A89" s="21">
        <v>23</v>
      </c>
      <c r="B89" s="21" t="s">
        <v>87</v>
      </c>
      <c r="C89" s="19">
        <f t="shared" ref="C89" si="39">SUM(D89:F89)</f>
        <v>59030</v>
      </c>
      <c r="D89" s="19">
        <v>0</v>
      </c>
      <c r="E89" s="19">
        <v>0</v>
      </c>
      <c r="F89" s="19">
        <v>59030</v>
      </c>
      <c r="G89" s="22">
        <v>0</v>
      </c>
      <c r="H89" s="22">
        <f t="shared" ref="H89" si="40">SUM(I89:L89)</f>
        <v>59030</v>
      </c>
      <c r="I89" s="22">
        <v>0</v>
      </c>
      <c r="J89" s="22">
        <v>0</v>
      </c>
      <c r="K89" s="22">
        <v>59030</v>
      </c>
      <c r="L89" s="19">
        <v>0</v>
      </c>
      <c r="M89" s="22">
        <f t="shared" ref="M89" si="41">H89*100/C89</f>
        <v>100</v>
      </c>
      <c r="N89" s="21" t="s">
        <v>88</v>
      </c>
    </row>
    <row r="90" spans="1:15" s="17" customFormat="1" ht="89.25" x14ac:dyDescent="0.25">
      <c r="A90" s="21">
        <v>24</v>
      </c>
      <c r="B90" s="21" t="s">
        <v>95</v>
      </c>
      <c r="C90" s="19">
        <f t="shared" ref="C90" si="42">SUM(D90:F90)</f>
        <v>378015.67</v>
      </c>
      <c r="D90" s="19">
        <v>0</v>
      </c>
      <c r="E90" s="19">
        <v>0</v>
      </c>
      <c r="F90" s="19">
        <v>378015.67</v>
      </c>
      <c r="G90" s="22">
        <v>0</v>
      </c>
      <c r="H90" s="22">
        <f t="shared" ref="H90" si="43">SUM(I90:L90)</f>
        <v>378015.67</v>
      </c>
      <c r="I90" s="22">
        <v>0</v>
      </c>
      <c r="J90" s="22">
        <v>0</v>
      </c>
      <c r="K90" s="22">
        <v>378015.67</v>
      </c>
      <c r="L90" s="19">
        <v>0</v>
      </c>
      <c r="M90" s="22">
        <f t="shared" ref="M90" si="44">H90*100/C90</f>
        <v>100</v>
      </c>
      <c r="N90" s="21" t="s">
        <v>86</v>
      </c>
    </row>
    <row r="91" spans="1:15" s="17" customFormat="1" ht="144" customHeight="1" x14ac:dyDescent="0.25">
      <c r="A91" s="21">
        <v>25</v>
      </c>
      <c r="B91" s="21" t="s">
        <v>119</v>
      </c>
      <c r="C91" s="19">
        <f t="shared" si="0"/>
        <v>1017938.1599999999</v>
      </c>
      <c r="D91" s="19">
        <v>0</v>
      </c>
      <c r="E91" s="19">
        <v>0</v>
      </c>
      <c r="F91" s="19">
        <v>1017938.1599999999</v>
      </c>
      <c r="G91" s="22">
        <v>0</v>
      </c>
      <c r="H91" s="22">
        <f t="shared" si="1"/>
        <v>1017920.06</v>
      </c>
      <c r="I91" s="22">
        <v>0</v>
      </c>
      <c r="J91" s="22">
        <v>0</v>
      </c>
      <c r="K91" s="22">
        <v>1017920.06</v>
      </c>
      <c r="L91" s="19">
        <v>0</v>
      </c>
      <c r="M91" s="22">
        <f t="shared" si="2"/>
        <v>99.998221895915577</v>
      </c>
      <c r="N91" s="21" t="s">
        <v>120</v>
      </c>
    </row>
    <row r="92" spans="1:15" s="17" customFormat="1" ht="208.5" customHeight="1" x14ac:dyDescent="0.25">
      <c r="A92" s="21">
        <v>26</v>
      </c>
      <c r="B92" s="21" t="s">
        <v>13</v>
      </c>
      <c r="C92" s="19">
        <f t="shared" si="0"/>
        <v>17855054.039999999</v>
      </c>
      <c r="D92" s="19">
        <v>0</v>
      </c>
      <c r="E92" s="19">
        <v>16851600</v>
      </c>
      <c r="F92" s="19">
        <v>1003454.04</v>
      </c>
      <c r="G92" s="22">
        <v>0</v>
      </c>
      <c r="H92" s="22">
        <f t="shared" si="1"/>
        <v>15268491.75</v>
      </c>
      <c r="I92" s="22">
        <v>0</v>
      </c>
      <c r="J92" s="22">
        <v>14410402.529999999</v>
      </c>
      <c r="K92" s="22">
        <v>858089.22</v>
      </c>
      <c r="L92" s="19">
        <v>0</v>
      </c>
      <c r="M92" s="22">
        <f t="shared" si="2"/>
        <v>85.513556642251416</v>
      </c>
      <c r="N92" s="21" t="s">
        <v>14</v>
      </c>
    </row>
    <row r="93" spans="1:15" s="17" customFormat="1" ht="208.5" customHeight="1" x14ac:dyDescent="0.25">
      <c r="A93" s="21">
        <v>27</v>
      </c>
      <c r="B93" s="21" t="s">
        <v>96</v>
      </c>
      <c r="C93" s="19">
        <f t="shared" ref="C93" si="45">SUM(D93:F93)</f>
        <v>5980800.2000000002</v>
      </c>
      <c r="D93" s="19">
        <v>0</v>
      </c>
      <c r="E93" s="19">
        <v>5644679.2300000004</v>
      </c>
      <c r="F93" s="19">
        <v>336120.97</v>
      </c>
      <c r="G93" s="22">
        <v>0</v>
      </c>
      <c r="H93" s="22">
        <f t="shared" ref="H93" si="46">SUM(I93:L93)</f>
        <v>5594933.79</v>
      </c>
      <c r="I93" s="22">
        <v>0</v>
      </c>
      <c r="J93" s="22">
        <f>5280498.5-0.01</f>
        <v>5280498.49</v>
      </c>
      <c r="K93" s="22">
        <f>314435.29+0.01</f>
        <v>314435.3</v>
      </c>
      <c r="L93" s="19">
        <v>0</v>
      </c>
      <c r="M93" s="22">
        <f t="shared" ref="M93" si="47">H93*100/C93</f>
        <v>93.548247774603809</v>
      </c>
      <c r="N93" s="21" t="s">
        <v>14</v>
      </c>
    </row>
    <row r="94" spans="1:15" s="17" customFormat="1" ht="213" customHeight="1" x14ac:dyDescent="0.25">
      <c r="A94" s="21">
        <v>28</v>
      </c>
      <c r="B94" s="21" t="s">
        <v>75</v>
      </c>
      <c r="C94" s="19">
        <f t="shared" si="0"/>
        <v>5676452</v>
      </c>
      <c r="D94" s="19">
        <v>0</v>
      </c>
      <c r="E94" s="19">
        <v>5357435.4000000004</v>
      </c>
      <c r="F94" s="19">
        <v>319016.59999999998</v>
      </c>
      <c r="G94" s="22">
        <v>0</v>
      </c>
      <c r="H94" s="22">
        <f t="shared" si="1"/>
        <v>5663489.6900000004</v>
      </c>
      <c r="I94" s="22">
        <v>0</v>
      </c>
      <c r="J94" s="22">
        <v>5345201.57</v>
      </c>
      <c r="K94" s="22">
        <v>318288.12</v>
      </c>
      <c r="L94" s="19">
        <v>0</v>
      </c>
      <c r="M94" s="22">
        <f t="shared" si="2"/>
        <v>99.771647677105349</v>
      </c>
      <c r="N94" s="21" t="s">
        <v>14</v>
      </c>
    </row>
    <row r="95" spans="1:15" s="17" customFormat="1" ht="89.25" x14ac:dyDescent="0.25">
      <c r="A95" s="21">
        <v>29</v>
      </c>
      <c r="B95" s="21" t="s">
        <v>15</v>
      </c>
      <c r="C95" s="19">
        <f t="shared" si="0"/>
        <v>70400</v>
      </c>
      <c r="D95" s="19">
        <v>0</v>
      </c>
      <c r="E95" s="19">
        <v>0</v>
      </c>
      <c r="F95" s="19">
        <v>70400</v>
      </c>
      <c r="G95" s="22">
        <v>0</v>
      </c>
      <c r="H95" s="22">
        <f t="shared" si="1"/>
        <v>42966</v>
      </c>
      <c r="I95" s="22">
        <v>0</v>
      </c>
      <c r="J95" s="22">
        <v>0</v>
      </c>
      <c r="K95" s="22">
        <v>42966</v>
      </c>
      <c r="L95" s="19">
        <v>0</v>
      </c>
      <c r="M95" s="22">
        <f t="shared" si="2"/>
        <v>61.03125</v>
      </c>
      <c r="N95" s="21" t="s">
        <v>16</v>
      </c>
    </row>
    <row r="96" spans="1:15" s="17" customFormat="1" ht="38.25" x14ac:dyDescent="0.25">
      <c r="A96" s="21">
        <v>30</v>
      </c>
      <c r="B96" s="21" t="s">
        <v>17</v>
      </c>
      <c r="C96" s="19">
        <f t="shared" si="0"/>
        <v>7028704.7000000002</v>
      </c>
      <c r="D96" s="19">
        <v>0</v>
      </c>
      <c r="E96" s="19">
        <v>7028704.7000000002</v>
      </c>
      <c r="F96" s="19">
        <v>0</v>
      </c>
      <c r="G96" s="22">
        <v>0</v>
      </c>
      <c r="H96" s="22">
        <f t="shared" si="1"/>
        <v>6675385.71</v>
      </c>
      <c r="I96" s="22">
        <v>0</v>
      </c>
      <c r="J96" s="22">
        <v>6675385.71</v>
      </c>
      <c r="K96" s="22">
        <v>0</v>
      </c>
      <c r="L96" s="19">
        <v>0</v>
      </c>
      <c r="M96" s="22">
        <f t="shared" si="2"/>
        <v>94.973199115905373</v>
      </c>
      <c r="N96" s="21" t="s">
        <v>43</v>
      </c>
    </row>
    <row r="97" spans="1:14" s="17" customFormat="1" ht="229.5" x14ac:dyDescent="0.25">
      <c r="A97" s="21">
        <v>31</v>
      </c>
      <c r="B97" s="21" t="s">
        <v>76</v>
      </c>
      <c r="C97" s="19">
        <f t="shared" si="0"/>
        <v>877914.98</v>
      </c>
      <c r="D97" s="19">
        <v>0</v>
      </c>
      <c r="E97" s="19">
        <v>877914.98</v>
      </c>
      <c r="F97" s="19">
        <v>0</v>
      </c>
      <c r="G97" s="22">
        <v>0</v>
      </c>
      <c r="H97" s="22">
        <f t="shared" si="1"/>
        <v>867165.96</v>
      </c>
      <c r="I97" s="22">
        <v>0</v>
      </c>
      <c r="J97" s="22">
        <v>867165.96</v>
      </c>
      <c r="K97" s="22">
        <v>0</v>
      </c>
      <c r="L97" s="19">
        <v>0</v>
      </c>
      <c r="M97" s="22">
        <f t="shared" si="2"/>
        <v>98.775619479690391</v>
      </c>
      <c r="N97" s="21" t="s">
        <v>79</v>
      </c>
    </row>
    <row r="98" spans="1:14" s="17" customFormat="1" ht="280.5" x14ac:dyDescent="0.25">
      <c r="A98" s="21">
        <v>32</v>
      </c>
      <c r="B98" s="21" t="s">
        <v>77</v>
      </c>
      <c r="C98" s="19">
        <f t="shared" si="0"/>
        <v>242930.16</v>
      </c>
      <c r="D98" s="19">
        <v>0</v>
      </c>
      <c r="E98" s="19">
        <v>242930.16</v>
      </c>
      <c r="F98" s="19">
        <v>0</v>
      </c>
      <c r="G98" s="22">
        <v>0</v>
      </c>
      <c r="H98" s="22">
        <f t="shared" si="1"/>
        <v>242930.16</v>
      </c>
      <c r="I98" s="22">
        <v>0</v>
      </c>
      <c r="J98" s="22">
        <v>242930.16</v>
      </c>
      <c r="K98" s="22">
        <v>0</v>
      </c>
      <c r="L98" s="19">
        <v>0</v>
      </c>
      <c r="M98" s="22">
        <f t="shared" si="2"/>
        <v>100</v>
      </c>
      <c r="N98" s="21" t="s">
        <v>79</v>
      </c>
    </row>
    <row r="99" spans="1:14" s="17" customFormat="1" ht="114.75" x14ac:dyDescent="0.25">
      <c r="A99" s="21">
        <v>33</v>
      </c>
      <c r="B99" s="21" t="s">
        <v>18</v>
      </c>
      <c r="C99" s="19">
        <f t="shared" si="0"/>
        <v>4998537.3999999994</v>
      </c>
      <c r="D99" s="19">
        <v>0</v>
      </c>
      <c r="E99" s="19">
        <v>4998537.3999999994</v>
      </c>
      <c r="F99" s="19">
        <v>0</v>
      </c>
      <c r="G99" s="22">
        <v>0</v>
      </c>
      <c r="H99" s="22">
        <f t="shared" si="1"/>
        <v>4910261.7699999996</v>
      </c>
      <c r="I99" s="22">
        <v>0</v>
      </c>
      <c r="J99" s="22">
        <v>4910261.7699999996</v>
      </c>
      <c r="K99" s="22">
        <v>0</v>
      </c>
      <c r="L99" s="19">
        <v>0</v>
      </c>
      <c r="M99" s="22">
        <f t="shared" si="2"/>
        <v>98.233970801138753</v>
      </c>
      <c r="N99" s="21" t="s">
        <v>44</v>
      </c>
    </row>
    <row r="100" spans="1:14" s="17" customFormat="1" x14ac:dyDescent="0.25">
      <c r="A100" s="46" t="s">
        <v>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8"/>
    </row>
    <row r="101" spans="1:14" s="17" customFormat="1" ht="51" x14ac:dyDescent="0.25">
      <c r="A101" s="21">
        <v>34</v>
      </c>
      <c r="B101" s="21" t="s">
        <v>10</v>
      </c>
      <c r="C101" s="19">
        <f>SUM(D101:F101)</f>
        <v>63699152.399999991</v>
      </c>
      <c r="D101" s="19">
        <v>0</v>
      </c>
      <c r="E101" s="19">
        <v>0</v>
      </c>
      <c r="F101" s="19">
        <v>63699152.399999991</v>
      </c>
      <c r="G101" s="22">
        <v>0</v>
      </c>
      <c r="H101" s="22">
        <f t="shared" ref="H101:H131" si="48">SUM(I101:L101)</f>
        <v>62736573.960000001</v>
      </c>
      <c r="I101" s="22">
        <v>0</v>
      </c>
      <c r="J101" s="22">
        <v>0</v>
      </c>
      <c r="K101" s="22">
        <v>62736573.960000001</v>
      </c>
      <c r="L101" s="19">
        <v>0</v>
      </c>
      <c r="M101" s="22">
        <f t="shared" ref="M101:M131" si="49">H101*100/C101</f>
        <v>98.488867741982716</v>
      </c>
      <c r="N101" s="21" t="s">
        <v>11</v>
      </c>
    </row>
    <row r="102" spans="1:14" s="17" customFormat="1" ht="267.75" customHeight="1" x14ac:dyDescent="0.25">
      <c r="A102" s="21">
        <v>35</v>
      </c>
      <c r="B102" s="21" t="s">
        <v>12</v>
      </c>
      <c r="C102" s="19">
        <f t="shared" ref="C102:C132" si="50">SUM(D102:F102)</f>
        <v>495091606.93000001</v>
      </c>
      <c r="D102" s="19">
        <v>0</v>
      </c>
      <c r="E102" s="19">
        <v>495091606.93000001</v>
      </c>
      <c r="F102" s="19">
        <v>0</v>
      </c>
      <c r="G102" s="22">
        <v>0</v>
      </c>
      <c r="H102" s="22">
        <f t="shared" si="48"/>
        <v>489294021.06</v>
      </c>
      <c r="I102" s="22">
        <v>0</v>
      </c>
      <c r="J102" s="22">
        <v>489294021.06</v>
      </c>
      <c r="K102" s="22">
        <v>0</v>
      </c>
      <c r="L102" s="19">
        <v>0</v>
      </c>
      <c r="M102" s="22">
        <f t="shared" si="49"/>
        <v>98.828987244209188</v>
      </c>
      <c r="N102" s="21" t="s">
        <v>45</v>
      </c>
    </row>
    <row r="103" spans="1:14" s="17" customFormat="1" ht="269.25" customHeight="1" x14ac:dyDescent="0.25">
      <c r="A103" s="21">
        <v>36</v>
      </c>
      <c r="B103" s="21" t="s">
        <v>12</v>
      </c>
      <c r="C103" s="19">
        <f t="shared" si="50"/>
        <v>10717912.809999999</v>
      </c>
      <c r="D103" s="19">
        <v>0</v>
      </c>
      <c r="E103" s="19">
        <v>10717912.809999999</v>
      </c>
      <c r="F103" s="19">
        <v>0</v>
      </c>
      <c r="G103" s="22">
        <v>0</v>
      </c>
      <c r="H103" s="22">
        <f t="shared" si="48"/>
        <v>10234333.779999999</v>
      </c>
      <c r="I103" s="22">
        <v>0</v>
      </c>
      <c r="J103" s="22">
        <v>10234333.779999999</v>
      </c>
      <c r="K103" s="22">
        <v>0</v>
      </c>
      <c r="L103" s="19">
        <v>0</v>
      </c>
      <c r="M103" s="22">
        <f t="shared" si="49"/>
        <v>95.488123120867229</v>
      </c>
      <c r="N103" s="21" t="s">
        <v>45</v>
      </c>
    </row>
    <row r="104" spans="1:14" s="17" customFormat="1" ht="42.75" customHeight="1" x14ac:dyDescent="0.25">
      <c r="A104" s="21">
        <v>37</v>
      </c>
      <c r="B104" s="21" t="s">
        <v>121</v>
      </c>
      <c r="C104" s="19">
        <f t="shared" si="50"/>
        <v>124670.39</v>
      </c>
      <c r="D104" s="19">
        <v>0</v>
      </c>
      <c r="E104" s="19">
        <v>0</v>
      </c>
      <c r="F104" s="19">
        <v>124670.39</v>
      </c>
      <c r="G104" s="22">
        <v>0</v>
      </c>
      <c r="H104" s="22">
        <f t="shared" ref="H104" si="51">SUM(I104:L104)</f>
        <v>0</v>
      </c>
      <c r="I104" s="22">
        <v>0</v>
      </c>
      <c r="J104" s="22">
        <v>0</v>
      </c>
      <c r="K104" s="22">
        <v>0</v>
      </c>
      <c r="L104" s="19">
        <v>0</v>
      </c>
      <c r="M104" s="22">
        <f t="shared" ref="M104" si="52">H104*100/C104</f>
        <v>0</v>
      </c>
      <c r="N104" s="21" t="s">
        <v>122</v>
      </c>
    </row>
    <row r="105" spans="1:14" s="17" customFormat="1" ht="127.5" x14ac:dyDescent="0.25">
      <c r="A105" s="21">
        <v>38</v>
      </c>
      <c r="B105" s="21" t="s">
        <v>123</v>
      </c>
      <c r="C105" s="19">
        <f t="shared" si="50"/>
        <v>1018238.1500000001</v>
      </c>
      <c r="D105" s="19">
        <v>0</v>
      </c>
      <c r="E105" s="19">
        <v>0</v>
      </c>
      <c r="F105" s="19">
        <f>562086.67+2817.92+429188.56+24145</f>
        <v>1018238.1500000001</v>
      </c>
      <c r="G105" s="22">
        <v>0</v>
      </c>
      <c r="H105" s="22">
        <f t="shared" ref="H105" si="53">SUM(I105:L105)</f>
        <v>1018238.15</v>
      </c>
      <c r="I105" s="22">
        <v>0</v>
      </c>
      <c r="J105" s="22">
        <v>0</v>
      </c>
      <c r="K105" s="22">
        <v>1018238.15</v>
      </c>
      <c r="L105" s="19">
        <v>0</v>
      </c>
      <c r="M105" s="22">
        <f t="shared" ref="M105" si="54">H105*100/C105</f>
        <v>99.999999999999986</v>
      </c>
      <c r="N105" s="21" t="s">
        <v>86</v>
      </c>
    </row>
    <row r="106" spans="1:14" s="17" customFormat="1" ht="89.25" x14ac:dyDescent="0.25">
      <c r="A106" s="21">
        <v>39</v>
      </c>
      <c r="B106" s="21" t="s">
        <v>80</v>
      </c>
      <c r="C106" s="19">
        <f t="shared" si="50"/>
        <v>39767.89</v>
      </c>
      <c r="D106" s="19">
        <v>0</v>
      </c>
      <c r="E106" s="19">
        <v>0</v>
      </c>
      <c r="F106" s="19">
        <v>39767.89</v>
      </c>
      <c r="G106" s="22">
        <v>0</v>
      </c>
      <c r="H106" s="22">
        <f t="shared" si="48"/>
        <v>39767.89</v>
      </c>
      <c r="I106" s="22">
        <v>0</v>
      </c>
      <c r="J106" s="22">
        <v>0</v>
      </c>
      <c r="K106" s="22">
        <v>39767.89</v>
      </c>
      <c r="L106" s="19">
        <v>0</v>
      </c>
      <c r="M106" s="22">
        <f t="shared" si="49"/>
        <v>100</v>
      </c>
      <c r="N106" s="21" t="s">
        <v>19</v>
      </c>
    </row>
    <row r="107" spans="1:14" s="17" customFormat="1" ht="140.25" x14ac:dyDescent="0.25">
      <c r="A107" s="21">
        <v>40</v>
      </c>
      <c r="B107" s="21" t="s">
        <v>124</v>
      </c>
      <c r="C107" s="19">
        <f t="shared" si="50"/>
        <v>907550.11999999988</v>
      </c>
      <c r="D107" s="19">
        <v>0</v>
      </c>
      <c r="E107" s="19">
        <v>0</v>
      </c>
      <c r="F107" s="19">
        <v>907550.11999999988</v>
      </c>
      <c r="G107" s="22">
        <v>0</v>
      </c>
      <c r="H107" s="22">
        <f t="shared" ref="H107:H116" si="55">SUM(I107:L107)</f>
        <v>907550.11999999988</v>
      </c>
      <c r="I107" s="22">
        <v>0</v>
      </c>
      <c r="J107" s="22">
        <v>0</v>
      </c>
      <c r="K107" s="22">
        <v>907550.11999999988</v>
      </c>
      <c r="L107" s="19">
        <v>0</v>
      </c>
      <c r="M107" s="22">
        <f t="shared" ref="M107:M116" si="56">H107*100/C107</f>
        <v>100</v>
      </c>
      <c r="N107" s="21" t="s">
        <v>89</v>
      </c>
    </row>
    <row r="108" spans="1:14" s="17" customFormat="1" ht="89.25" x14ac:dyDescent="0.25">
      <c r="A108" s="21">
        <v>41</v>
      </c>
      <c r="B108" s="21" t="s">
        <v>90</v>
      </c>
      <c r="C108" s="19">
        <f t="shared" si="50"/>
        <v>576815.29</v>
      </c>
      <c r="D108" s="19">
        <v>0</v>
      </c>
      <c r="E108" s="19">
        <v>0</v>
      </c>
      <c r="F108" s="19">
        <v>576815.29</v>
      </c>
      <c r="G108" s="22">
        <v>0</v>
      </c>
      <c r="H108" s="22">
        <f t="shared" si="55"/>
        <v>576815.29</v>
      </c>
      <c r="I108" s="22">
        <v>0</v>
      </c>
      <c r="J108" s="22">
        <v>0</v>
      </c>
      <c r="K108" s="22">
        <v>576815.29</v>
      </c>
      <c r="L108" s="19">
        <v>0</v>
      </c>
      <c r="M108" s="22">
        <f t="shared" si="56"/>
        <v>100</v>
      </c>
      <c r="N108" s="21" t="s">
        <v>86</v>
      </c>
    </row>
    <row r="109" spans="1:14" s="17" customFormat="1" ht="140.25" x14ac:dyDescent="0.25">
      <c r="A109" s="21">
        <v>42</v>
      </c>
      <c r="B109" s="21" t="s">
        <v>125</v>
      </c>
      <c r="C109" s="19">
        <f t="shared" si="50"/>
        <v>883058.31</v>
      </c>
      <c r="D109" s="19">
        <v>0</v>
      </c>
      <c r="E109" s="19">
        <v>0</v>
      </c>
      <c r="F109" s="19">
        <v>883058.31</v>
      </c>
      <c r="G109" s="22">
        <v>0</v>
      </c>
      <c r="H109" s="22">
        <f t="shared" si="55"/>
        <v>230101.63</v>
      </c>
      <c r="I109" s="22">
        <v>0</v>
      </c>
      <c r="J109" s="22">
        <v>0</v>
      </c>
      <c r="K109" s="22">
        <v>230101.63</v>
      </c>
      <c r="L109" s="19">
        <v>0</v>
      </c>
      <c r="M109" s="22">
        <f t="shared" si="56"/>
        <v>26.05735401550097</v>
      </c>
      <c r="N109" s="21" t="s">
        <v>86</v>
      </c>
    </row>
    <row r="110" spans="1:14" s="17" customFormat="1" ht="102" x14ac:dyDescent="0.25">
      <c r="A110" s="21">
        <v>43</v>
      </c>
      <c r="B110" s="21" t="s">
        <v>126</v>
      </c>
      <c r="C110" s="19">
        <f t="shared" si="50"/>
        <v>30000</v>
      </c>
      <c r="D110" s="19">
        <v>0</v>
      </c>
      <c r="E110" s="19">
        <v>0</v>
      </c>
      <c r="F110" s="19">
        <v>30000</v>
      </c>
      <c r="G110" s="22">
        <v>0</v>
      </c>
      <c r="H110" s="22">
        <f t="shared" ref="H110" si="57">SUM(I110:L110)</f>
        <v>30000</v>
      </c>
      <c r="I110" s="22">
        <v>0</v>
      </c>
      <c r="J110" s="22">
        <v>0</v>
      </c>
      <c r="K110" s="22">
        <v>30000</v>
      </c>
      <c r="L110" s="19">
        <v>0</v>
      </c>
      <c r="M110" s="22">
        <f t="shared" ref="M110" si="58">H110*100/C110</f>
        <v>100</v>
      </c>
      <c r="N110" s="21" t="s">
        <v>86</v>
      </c>
    </row>
    <row r="111" spans="1:14" s="17" customFormat="1" ht="89.25" x14ac:dyDescent="0.25">
      <c r="A111" s="21">
        <v>44</v>
      </c>
      <c r="B111" s="21" t="s">
        <v>127</v>
      </c>
      <c r="C111" s="19">
        <f t="shared" si="50"/>
        <v>1544410.06</v>
      </c>
      <c r="D111" s="19">
        <v>0</v>
      </c>
      <c r="E111" s="19">
        <v>0</v>
      </c>
      <c r="F111" s="19">
        <v>1544410.06</v>
      </c>
      <c r="G111" s="22">
        <v>0</v>
      </c>
      <c r="H111" s="22">
        <f t="shared" si="55"/>
        <v>1513334.04</v>
      </c>
      <c r="I111" s="22">
        <v>0</v>
      </c>
      <c r="J111" s="22">
        <v>0</v>
      </c>
      <c r="K111" s="22">
        <v>1513334.04</v>
      </c>
      <c r="L111" s="19">
        <v>0</v>
      </c>
      <c r="M111" s="22">
        <f t="shared" si="56"/>
        <v>97.987838799755025</v>
      </c>
      <c r="N111" s="21" t="s">
        <v>86</v>
      </c>
    </row>
    <row r="112" spans="1:14" s="17" customFormat="1" ht="76.5" x14ac:dyDescent="0.25">
      <c r="A112" s="21">
        <v>45</v>
      </c>
      <c r="B112" s="21" t="s">
        <v>97</v>
      </c>
      <c r="C112" s="19">
        <f t="shared" si="50"/>
        <v>946747.89</v>
      </c>
      <c r="D112" s="19">
        <v>0</v>
      </c>
      <c r="E112" s="19">
        <v>0</v>
      </c>
      <c r="F112" s="19">
        <v>946747.89</v>
      </c>
      <c r="G112" s="22">
        <v>0</v>
      </c>
      <c r="H112" s="22">
        <f t="shared" ref="H112" si="59">SUM(I112:L112)</f>
        <v>926063.14</v>
      </c>
      <c r="I112" s="22">
        <v>0</v>
      </c>
      <c r="J112" s="22">
        <v>0</v>
      </c>
      <c r="K112" s="22">
        <v>926063.14</v>
      </c>
      <c r="L112" s="19">
        <v>0</v>
      </c>
      <c r="M112" s="22">
        <f t="shared" ref="M112" si="60">H112*100/C112</f>
        <v>97.815178653316039</v>
      </c>
      <c r="N112" s="21" t="s">
        <v>86</v>
      </c>
    </row>
    <row r="113" spans="1:14" s="17" customFormat="1" ht="153" x14ac:dyDescent="0.25">
      <c r="A113" s="21">
        <v>46</v>
      </c>
      <c r="B113" s="21" t="s">
        <v>128</v>
      </c>
      <c r="C113" s="19">
        <f t="shared" si="50"/>
        <v>704014.75</v>
      </c>
      <c r="D113" s="19">
        <v>0</v>
      </c>
      <c r="E113" s="19">
        <v>0</v>
      </c>
      <c r="F113" s="19">
        <v>704014.75</v>
      </c>
      <c r="G113" s="22">
        <v>0</v>
      </c>
      <c r="H113" s="22">
        <f t="shared" si="55"/>
        <v>683852.52</v>
      </c>
      <c r="I113" s="22">
        <v>0</v>
      </c>
      <c r="J113" s="22">
        <v>0</v>
      </c>
      <c r="K113" s="22">
        <v>683852.52</v>
      </c>
      <c r="L113" s="19">
        <v>0</v>
      </c>
      <c r="M113" s="22">
        <f t="shared" si="56"/>
        <v>97.136106878442533</v>
      </c>
      <c r="N113" s="21" t="s">
        <v>129</v>
      </c>
    </row>
    <row r="114" spans="1:14" s="17" customFormat="1" ht="127.5" x14ac:dyDescent="0.25">
      <c r="A114" s="21">
        <v>47</v>
      </c>
      <c r="B114" s="21" t="s">
        <v>130</v>
      </c>
      <c r="C114" s="19">
        <f t="shared" si="50"/>
        <v>140071.9</v>
      </c>
      <c r="D114" s="19">
        <v>0</v>
      </c>
      <c r="E114" s="19">
        <v>0</v>
      </c>
      <c r="F114" s="19">
        <v>140071.9</v>
      </c>
      <c r="G114" s="22">
        <v>0</v>
      </c>
      <c r="H114" s="22">
        <f t="shared" ref="H114" si="61">SUM(I114:L114)</f>
        <v>140071.9</v>
      </c>
      <c r="I114" s="22">
        <v>0</v>
      </c>
      <c r="J114" s="22">
        <v>0</v>
      </c>
      <c r="K114" s="22">
        <v>140071.9</v>
      </c>
      <c r="L114" s="19">
        <v>0</v>
      </c>
      <c r="M114" s="22">
        <f t="shared" ref="M114" si="62">H114*100/C114</f>
        <v>100</v>
      </c>
      <c r="N114" s="21" t="s">
        <v>131</v>
      </c>
    </row>
    <row r="115" spans="1:14" s="17" customFormat="1" ht="89.25" x14ac:dyDescent="0.25">
      <c r="A115" s="21">
        <v>48</v>
      </c>
      <c r="B115" s="21" t="s">
        <v>132</v>
      </c>
      <c r="C115" s="19">
        <f t="shared" si="50"/>
        <v>156920</v>
      </c>
      <c r="D115" s="19">
        <v>0</v>
      </c>
      <c r="E115" s="19">
        <v>0</v>
      </c>
      <c r="F115" s="19">
        <v>156920</v>
      </c>
      <c r="G115" s="22">
        <v>0</v>
      </c>
      <c r="H115" s="22">
        <f t="shared" ref="H115" si="63">SUM(I115:L115)</f>
        <v>156895.5</v>
      </c>
      <c r="I115" s="22">
        <v>0</v>
      </c>
      <c r="J115" s="22">
        <v>0</v>
      </c>
      <c r="K115" s="22">
        <v>156895.5</v>
      </c>
      <c r="L115" s="19">
        <v>0</v>
      </c>
      <c r="M115" s="22">
        <f t="shared" ref="M115" si="64">H115*100/C115</f>
        <v>99.984386948763699</v>
      </c>
      <c r="N115" s="21" t="s">
        <v>118</v>
      </c>
    </row>
    <row r="116" spans="1:14" s="17" customFormat="1" ht="140.25" x14ac:dyDescent="0.25">
      <c r="A116" s="21">
        <v>49</v>
      </c>
      <c r="B116" s="21" t="s">
        <v>133</v>
      </c>
      <c r="C116" s="19">
        <f t="shared" si="50"/>
        <v>291620.34000000003</v>
      </c>
      <c r="D116" s="19">
        <v>0</v>
      </c>
      <c r="E116" s="19">
        <v>0</v>
      </c>
      <c r="F116" s="19">
        <v>291620.34000000003</v>
      </c>
      <c r="G116" s="22">
        <v>0</v>
      </c>
      <c r="H116" s="22">
        <f t="shared" si="55"/>
        <v>254687</v>
      </c>
      <c r="I116" s="22">
        <v>0</v>
      </c>
      <c r="J116" s="22">
        <v>0</v>
      </c>
      <c r="K116" s="22">
        <v>254687</v>
      </c>
      <c r="L116" s="19">
        <v>0</v>
      </c>
      <c r="M116" s="22">
        <f t="shared" si="56"/>
        <v>87.335128955682578</v>
      </c>
      <c r="N116" s="21" t="s">
        <v>89</v>
      </c>
    </row>
    <row r="117" spans="1:14" s="17" customFormat="1" ht="89.25" x14ac:dyDescent="0.25">
      <c r="A117" s="21">
        <v>50</v>
      </c>
      <c r="B117" s="21" t="s">
        <v>134</v>
      </c>
      <c r="C117" s="19">
        <f t="shared" si="50"/>
        <v>228696.94</v>
      </c>
      <c r="D117" s="19">
        <v>0</v>
      </c>
      <c r="E117" s="19">
        <v>0</v>
      </c>
      <c r="F117" s="19">
        <v>228696.94</v>
      </c>
      <c r="G117" s="22">
        <v>0</v>
      </c>
      <c r="H117" s="22">
        <f t="shared" ref="H117" si="65">SUM(I117:L117)</f>
        <v>226700</v>
      </c>
      <c r="I117" s="22">
        <v>0</v>
      </c>
      <c r="J117" s="22">
        <v>0</v>
      </c>
      <c r="K117" s="22">
        <v>226700</v>
      </c>
      <c r="L117" s="19">
        <v>0</v>
      </c>
      <c r="M117" s="22">
        <f t="shared" ref="M117" si="66">H117*100/C117</f>
        <v>99.126818225027407</v>
      </c>
      <c r="N117" s="21" t="s">
        <v>89</v>
      </c>
    </row>
    <row r="118" spans="1:14" s="17" customFormat="1" ht="204" x14ac:dyDescent="0.25">
      <c r="A118" s="21">
        <v>51</v>
      </c>
      <c r="B118" s="21" t="s">
        <v>135</v>
      </c>
      <c r="C118" s="19">
        <f t="shared" si="50"/>
        <v>3419169.0100000002</v>
      </c>
      <c r="D118" s="19">
        <v>0</v>
      </c>
      <c r="E118" s="19">
        <v>0</v>
      </c>
      <c r="F118" s="19">
        <v>3419169.0100000002</v>
      </c>
      <c r="G118" s="22">
        <v>0</v>
      </c>
      <c r="H118" s="22">
        <f t="shared" ref="H118:H119" si="67">SUM(I118:L118)</f>
        <v>3411204.16</v>
      </c>
      <c r="I118" s="22">
        <v>0</v>
      </c>
      <c r="J118" s="22">
        <v>0</v>
      </c>
      <c r="K118" s="22">
        <f>299630+2820423.91+103673.28+49144.99+69331.98+69000</f>
        <v>3411204.16</v>
      </c>
      <c r="L118" s="19">
        <v>0</v>
      </c>
      <c r="M118" s="22">
        <f t="shared" ref="M118:M119" si="68">H118*100/C118</f>
        <v>99.767053047781332</v>
      </c>
      <c r="N118" s="21" t="s">
        <v>14</v>
      </c>
    </row>
    <row r="119" spans="1:14" s="17" customFormat="1" ht="114.75" x14ac:dyDescent="0.25">
      <c r="A119" s="21">
        <v>52</v>
      </c>
      <c r="B119" s="21" t="s">
        <v>137</v>
      </c>
      <c r="C119" s="19">
        <f t="shared" si="50"/>
        <v>121811</v>
      </c>
      <c r="D119" s="19">
        <v>0</v>
      </c>
      <c r="E119" s="19">
        <v>0</v>
      </c>
      <c r="F119" s="19">
        <v>121811</v>
      </c>
      <c r="G119" s="22">
        <v>0</v>
      </c>
      <c r="H119" s="22">
        <f t="shared" si="67"/>
        <v>121811</v>
      </c>
      <c r="I119" s="22">
        <v>0</v>
      </c>
      <c r="J119" s="22">
        <v>0</v>
      </c>
      <c r="K119" s="22">
        <v>121811</v>
      </c>
      <c r="L119" s="19">
        <v>0</v>
      </c>
      <c r="M119" s="22">
        <f t="shared" si="68"/>
        <v>100</v>
      </c>
      <c r="N119" s="21" t="s">
        <v>136</v>
      </c>
    </row>
    <row r="120" spans="1:14" s="17" customFormat="1" ht="89.25" x14ac:dyDescent="0.25">
      <c r="A120" s="21">
        <v>53</v>
      </c>
      <c r="B120" s="21" t="s">
        <v>138</v>
      </c>
      <c r="C120" s="19">
        <f t="shared" si="50"/>
        <v>67853.66</v>
      </c>
      <c r="D120" s="19">
        <v>0</v>
      </c>
      <c r="E120" s="19">
        <v>0</v>
      </c>
      <c r="F120" s="19">
        <v>67853.66</v>
      </c>
      <c r="G120" s="22">
        <v>0</v>
      </c>
      <c r="H120" s="22">
        <f t="shared" ref="H120" si="69">SUM(I120:L120)</f>
        <v>59162.58</v>
      </c>
      <c r="I120" s="22">
        <v>0</v>
      </c>
      <c r="J120" s="22">
        <v>0</v>
      </c>
      <c r="K120" s="22">
        <v>59162.58</v>
      </c>
      <c r="L120" s="19">
        <v>0</v>
      </c>
      <c r="M120" s="22">
        <f t="shared" ref="M120" si="70">H120*100/C120</f>
        <v>87.191435215137986</v>
      </c>
      <c r="N120" s="21" t="s">
        <v>19</v>
      </c>
    </row>
    <row r="121" spans="1:14" s="17" customFormat="1" ht="204" x14ac:dyDescent="0.25">
      <c r="A121" s="21">
        <v>54</v>
      </c>
      <c r="B121" s="21" t="s">
        <v>81</v>
      </c>
      <c r="C121" s="19">
        <f t="shared" si="50"/>
        <v>3278891.26</v>
      </c>
      <c r="D121" s="19">
        <v>0</v>
      </c>
      <c r="E121" s="19">
        <v>3094617.57</v>
      </c>
      <c r="F121" s="19">
        <v>184273.69</v>
      </c>
      <c r="G121" s="22">
        <v>0</v>
      </c>
      <c r="H121" s="29">
        <f t="shared" si="48"/>
        <v>3194167.17</v>
      </c>
      <c r="I121" s="22">
        <v>0</v>
      </c>
      <c r="J121" s="22">
        <v>3014654.96</v>
      </c>
      <c r="K121" s="22">
        <v>179512.21</v>
      </c>
      <c r="L121" s="19">
        <v>0</v>
      </c>
      <c r="M121" s="22">
        <f t="shared" si="49"/>
        <v>97.416075030191763</v>
      </c>
      <c r="N121" s="21" t="s">
        <v>14</v>
      </c>
    </row>
    <row r="122" spans="1:14" s="17" customFormat="1" ht="204" x14ac:dyDescent="0.25">
      <c r="A122" s="21">
        <v>55</v>
      </c>
      <c r="B122" s="21" t="s">
        <v>82</v>
      </c>
      <c r="C122" s="19">
        <f t="shared" si="50"/>
        <v>3800431.2699999996</v>
      </c>
      <c r="D122" s="19">
        <v>0</v>
      </c>
      <c r="E122" s="19">
        <v>3586847.03</v>
      </c>
      <c r="F122" s="19">
        <v>213584.24</v>
      </c>
      <c r="G122" s="22">
        <v>0</v>
      </c>
      <c r="H122" s="29">
        <f t="shared" si="48"/>
        <v>3774117.48</v>
      </c>
      <c r="I122" s="22">
        <v>0</v>
      </c>
      <c r="J122" s="22">
        <v>3562012.08</v>
      </c>
      <c r="K122" s="22">
        <v>212105.4</v>
      </c>
      <c r="L122" s="19">
        <v>0</v>
      </c>
      <c r="M122" s="22">
        <f t="shared" si="49"/>
        <v>99.307610422856044</v>
      </c>
      <c r="N122" s="21" t="s">
        <v>14</v>
      </c>
    </row>
    <row r="123" spans="1:14" s="17" customFormat="1" ht="76.5" x14ac:dyDescent="0.25">
      <c r="A123" s="21">
        <v>56</v>
      </c>
      <c r="B123" s="21" t="s">
        <v>20</v>
      </c>
      <c r="C123" s="19">
        <f t="shared" si="50"/>
        <v>945745.55</v>
      </c>
      <c r="D123" s="19">
        <v>0</v>
      </c>
      <c r="E123" s="19">
        <v>0</v>
      </c>
      <c r="F123" s="19">
        <v>945745.55</v>
      </c>
      <c r="G123" s="22">
        <v>0</v>
      </c>
      <c r="H123" s="29">
        <f t="shared" si="48"/>
        <v>723294.61</v>
      </c>
      <c r="I123" s="22">
        <v>0</v>
      </c>
      <c r="J123" s="22">
        <v>0</v>
      </c>
      <c r="K123" s="22">
        <v>723294.61</v>
      </c>
      <c r="L123" s="19">
        <v>0</v>
      </c>
      <c r="M123" s="22">
        <f t="shared" si="49"/>
        <v>76.478774867087665</v>
      </c>
      <c r="N123" s="21" t="s">
        <v>46</v>
      </c>
    </row>
    <row r="124" spans="1:14" s="17" customFormat="1" ht="131.25" customHeight="1" x14ac:dyDescent="0.25">
      <c r="A124" s="21">
        <v>57</v>
      </c>
      <c r="B124" s="21" t="s">
        <v>83</v>
      </c>
      <c r="C124" s="19">
        <f t="shared" si="50"/>
        <v>505674.52</v>
      </c>
      <c r="D124" s="19">
        <v>0</v>
      </c>
      <c r="E124" s="19">
        <v>0</v>
      </c>
      <c r="F124" s="19">
        <v>505674.52</v>
      </c>
      <c r="G124" s="22">
        <v>0</v>
      </c>
      <c r="H124" s="29">
        <f t="shared" si="48"/>
        <v>397079.5</v>
      </c>
      <c r="I124" s="22">
        <v>0</v>
      </c>
      <c r="J124" s="22">
        <v>0</v>
      </c>
      <c r="K124" s="22">
        <v>397079.5</v>
      </c>
      <c r="L124" s="19">
        <v>0</v>
      </c>
      <c r="M124" s="22">
        <f t="shared" si="49"/>
        <v>78.524719813843888</v>
      </c>
      <c r="N124" s="21" t="s">
        <v>84</v>
      </c>
    </row>
    <row r="125" spans="1:14" s="17" customFormat="1" ht="153" x14ac:dyDescent="0.25">
      <c r="A125" s="21">
        <v>58</v>
      </c>
      <c r="B125" s="21" t="s">
        <v>21</v>
      </c>
      <c r="C125" s="19">
        <f t="shared" si="50"/>
        <v>22546500</v>
      </c>
      <c r="D125" s="19">
        <v>22546500</v>
      </c>
      <c r="E125" s="19">
        <v>0</v>
      </c>
      <c r="F125" s="19">
        <v>0</v>
      </c>
      <c r="G125" s="22">
        <v>0</v>
      </c>
      <c r="H125" s="29">
        <f t="shared" si="48"/>
        <v>22453696.41</v>
      </c>
      <c r="I125" s="22">
        <v>22453696.41</v>
      </c>
      <c r="J125" s="22">
        <v>0</v>
      </c>
      <c r="K125" s="22">
        <v>0</v>
      </c>
      <c r="L125" s="19">
        <v>0</v>
      </c>
      <c r="M125" s="22">
        <f t="shared" si="49"/>
        <v>99.58839026012906</v>
      </c>
      <c r="N125" s="21" t="s">
        <v>47</v>
      </c>
    </row>
    <row r="126" spans="1:14" s="17" customFormat="1" ht="89.25" x14ac:dyDescent="0.25">
      <c r="A126" s="21">
        <v>59</v>
      </c>
      <c r="B126" s="21" t="s">
        <v>15</v>
      </c>
      <c r="C126" s="19">
        <f t="shared" si="50"/>
        <v>496100</v>
      </c>
      <c r="D126" s="19">
        <v>0</v>
      </c>
      <c r="E126" s="19">
        <v>0</v>
      </c>
      <c r="F126" s="19">
        <v>496100</v>
      </c>
      <c r="G126" s="22">
        <v>0</v>
      </c>
      <c r="H126" s="29">
        <f t="shared" si="48"/>
        <v>493927.03</v>
      </c>
      <c r="I126" s="22">
        <v>0</v>
      </c>
      <c r="J126" s="22">
        <v>0</v>
      </c>
      <c r="K126" s="22">
        <v>493927.03</v>
      </c>
      <c r="L126" s="19">
        <v>0</v>
      </c>
      <c r="M126" s="22">
        <f t="shared" si="49"/>
        <v>99.561989518242285</v>
      </c>
      <c r="N126" s="21" t="s">
        <v>16</v>
      </c>
    </row>
    <row r="127" spans="1:14" s="17" customFormat="1" ht="101.25" customHeight="1" x14ac:dyDescent="0.25">
      <c r="A127" s="21">
        <v>60</v>
      </c>
      <c r="B127" s="21" t="s">
        <v>22</v>
      </c>
      <c r="C127" s="19">
        <f t="shared" si="50"/>
        <v>120865.48</v>
      </c>
      <c r="D127" s="19">
        <v>0</v>
      </c>
      <c r="E127" s="19">
        <v>120865.48</v>
      </c>
      <c r="F127" s="19">
        <v>0</v>
      </c>
      <c r="G127" s="22">
        <v>0</v>
      </c>
      <c r="H127" s="29">
        <f t="shared" si="48"/>
        <v>120865.48</v>
      </c>
      <c r="I127" s="22">
        <v>0</v>
      </c>
      <c r="J127" s="22">
        <v>120865.48</v>
      </c>
      <c r="K127" s="22">
        <v>0</v>
      </c>
      <c r="L127" s="19">
        <v>0</v>
      </c>
      <c r="M127" s="22">
        <f t="shared" si="49"/>
        <v>100</v>
      </c>
      <c r="N127" s="21" t="s">
        <v>48</v>
      </c>
    </row>
    <row r="128" spans="1:14" s="17" customFormat="1" ht="146.25" customHeight="1" x14ac:dyDescent="0.25">
      <c r="A128" s="21">
        <v>61</v>
      </c>
      <c r="B128" s="21" t="s">
        <v>51</v>
      </c>
      <c r="C128" s="19">
        <f t="shared" si="50"/>
        <v>5059613.4400000004</v>
      </c>
      <c r="D128" s="19">
        <v>0</v>
      </c>
      <c r="E128" s="19">
        <v>5059613.4400000004</v>
      </c>
      <c r="F128" s="19">
        <v>0</v>
      </c>
      <c r="G128" s="22">
        <v>0</v>
      </c>
      <c r="H128" s="29">
        <f t="shared" si="48"/>
        <v>3776383.19</v>
      </c>
      <c r="I128" s="22">
        <v>0</v>
      </c>
      <c r="J128" s="22">
        <v>3776383.19</v>
      </c>
      <c r="K128" s="22">
        <v>0</v>
      </c>
      <c r="L128" s="19">
        <v>0</v>
      </c>
      <c r="M128" s="22">
        <f t="shared" si="49"/>
        <v>74.63778082619686</v>
      </c>
      <c r="N128" s="21" t="s">
        <v>49</v>
      </c>
    </row>
    <row r="129" spans="1:17" s="17" customFormat="1" ht="76.5" x14ac:dyDescent="0.25">
      <c r="A129" s="21">
        <v>62</v>
      </c>
      <c r="B129" s="21" t="s">
        <v>23</v>
      </c>
      <c r="C129" s="19">
        <f t="shared" si="50"/>
        <v>191754.34</v>
      </c>
      <c r="D129" s="19">
        <v>0</v>
      </c>
      <c r="E129" s="19">
        <v>191754.34</v>
      </c>
      <c r="F129" s="19">
        <v>0</v>
      </c>
      <c r="G129" s="22">
        <v>0</v>
      </c>
      <c r="H129" s="29">
        <f t="shared" si="48"/>
        <v>191754.34</v>
      </c>
      <c r="I129" s="22">
        <v>0</v>
      </c>
      <c r="J129" s="22">
        <v>191754.34</v>
      </c>
      <c r="K129" s="22">
        <v>0</v>
      </c>
      <c r="L129" s="19">
        <v>0</v>
      </c>
      <c r="M129" s="22">
        <f t="shared" si="49"/>
        <v>100</v>
      </c>
      <c r="N129" s="21" t="s">
        <v>50</v>
      </c>
    </row>
    <row r="130" spans="1:17" s="17" customFormat="1" ht="38.25" x14ac:dyDescent="0.25">
      <c r="A130" s="21">
        <v>63</v>
      </c>
      <c r="B130" s="21" t="s">
        <v>17</v>
      </c>
      <c r="C130" s="19">
        <f t="shared" si="50"/>
        <v>11651052.9</v>
      </c>
      <c r="D130" s="19">
        <v>0</v>
      </c>
      <c r="E130" s="19">
        <v>11651052.9</v>
      </c>
      <c r="F130" s="19">
        <v>0</v>
      </c>
      <c r="G130" s="22">
        <v>0</v>
      </c>
      <c r="H130" s="29">
        <f t="shared" si="48"/>
        <v>11307648.779999999</v>
      </c>
      <c r="I130" s="22">
        <v>0</v>
      </c>
      <c r="J130" s="22">
        <v>11307648.779999999</v>
      </c>
      <c r="K130" s="22">
        <v>0</v>
      </c>
      <c r="L130" s="19">
        <v>0</v>
      </c>
      <c r="M130" s="22">
        <f t="shared" si="49"/>
        <v>97.052591530161195</v>
      </c>
      <c r="N130" s="21" t="s">
        <v>43</v>
      </c>
    </row>
    <row r="131" spans="1:17" s="17" customFormat="1" ht="143.25" customHeight="1" x14ac:dyDescent="0.25">
      <c r="A131" s="21">
        <v>64</v>
      </c>
      <c r="B131" s="21" t="s">
        <v>1</v>
      </c>
      <c r="C131" s="19">
        <f t="shared" si="50"/>
        <v>23619489.709999997</v>
      </c>
      <c r="D131" s="19">
        <v>17240927.84</v>
      </c>
      <c r="E131" s="19">
        <v>5905302.4699999997</v>
      </c>
      <c r="F131" s="19">
        <v>473259.4</v>
      </c>
      <c r="G131" s="22">
        <v>0</v>
      </c>
      <c r="H131" s="29">
        <f t="shared" si="48"/>
        <v>22615118.100000001</v>
      </c>
      <c r="I131" s="22">
        <v>16507816.99</v>
      </c>
      <c r="J131" s="22">
        <v>5654199.1799999997</v>
      </c>
      <c r="K131" s="22">
        <v>453101.93</v>
      </c>
      <c r="L131" s="19">
        <v>0</v>
      </c>
      <c r="M131" s="22">
        <f t="shared" si="49"/>
        <v>95.747699792283115</v>
      </c>
      <c r="N131" s="21" t="s">
        <v>49</v>
      </c>
      <c r="P131" s="28"/>
      <c r="Q131" s="28"/>
    </row>
    <row r="132" spans="1:17" s="17" customFormat="1" ht="143.25" customHeight="1" x14ac:dyDescent="0.25">
      <c r="A132" s="21">
        <v>65</v>
      </c>
      <c r="B132" s="21" t="s">
        <v>139</v>
      </c>
      <c r="C132" s="19">
        <f t="shared" si="50"/>
        <v>948488.75</v>
      </c>
      <c r="D132" s="19">
        <v>0</v>
      </c>
      <c r="E132" s="19">
        <v>948488.75</v>
      </c>
      <c r="F132" s="19">
        <v>0</v>
      </c>
      <c r="G132" s="22">
        <v>0</v>
      </c>
      <c r="H132" s="29">
        <f t="shared" ref="H132" si="71">SUM(I132:L132)</f>
        <v>946873.22</v>
      </c>
      <c r="I132" s="22">
        <v>0</v>
      </c>
      <c r="J132" s="22">
        <v>946873.22</v>
      </c>
      <c r="K132" s="22">
        <v>0</v>
      </c>
      <c r="L132" s="19">
        <v>0</v>
      </c>
      <c r="M132" s="22">
        <f t="shared" ref="M132" si="72">H132*100/C132</f>
        <v>99.829673256535727</v>
      </c>
      <c r="N132" s="21" t="s">
        <v>140</v>
      </c>
      <c r="P132" s="28"/>
      <c r="Q132" s="28"/>
    </row>
    <row r="133" spans="1:17" s="17" customFormat="1" x14ac:dyDescent="0.25">
      <c r="A133" s="46" t="s">
        <v>24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8"/>
      <c r="Q133" s="36"/>
    </row>
    <row r="134" spans="1:17" s="17" customFormat="1" ht="38.25" customHeight="1" x14ac:dyDescent="0.25">
      <c r="A134" s="21">
        <v>66</v>
      </c>
      <c r="B134" s="21" t="s">
        <v>10</v>
      </c>
      <c r="C134" s="19">
        <f>SUM(D134:F134)</f>
        <v>100761167.13</v>
      </c>
      <c r="D134" s="19">
        <v>0</v>
      </c>
      <c r="E134" s="19">
        <v>0</v>
      </c>
      <c r="F134" s="19">
        <v>100761167.13</v>
      </c>
      <c r="G134" s="22">
        <v>0</v>
      </c>
      <c r="H134" s="22">
        <f t="shared" ref="H134:H140" si="73">SUM(I134:L134)</f>
        <v>99484069.480000004</v>
      </c>
      <c r="I134" s="22">
        <v>0</v>
      </c>
      <c r="J134" s="22">
        <v>0</v>
      </c>
      <c r="K134" s="22">
        <v>99484069.480000004</v>
      </c>
      <c r="L134" s="19">
        <v>0</v>
      </c>
      <c r="M134" s="22">
        <f t="shared" ref="M134:M140" si="74">H134*100/C134</f>
        <v>98.732549764581123</v>
      </c>
      <c r="N134" s="21" t="s">
        <v>11</v>
      </c>
      <c r="Q134" s="36"/>
    </row>
    <row r="135" spans="1:17" s="17" customFormat="1" ht="117.75" customHeight="1" x14ac:dyDescent="0.25">
      <c r="A135" s="21">
        <v>67</v>
      </c>
      <c r="B135" s="21" t="s">
        <v>141</v>
      </c>
      <c r="C135" s="19">
        <f t="shared" ref="C135:C138" si="75">SUM(D135:F135)</f>
        <v>715360.37999999989</v>
      </c>
      <c r="D135" s="19">
        <v>0</v>
      </c>
      <c r="E135" s="19">
        <v>0</v>
      </c>
      <c r="F135" s="19">
        <v>715360.37999999989</v>
      </c>
      <c r="G135" s="22">
        <v>0</v>
      </c>
      <c r="H135" s="22">
        <f t="shared" ref="H135:H138" si="76">SUM(I135:L135)</f>
        <v>659460.07999999996</v>
      </c>
      <c r="I135" s="22">
        <v>0</v>
      </c>
      <c r="J135" s="22">
        <v>0</v>
      </c>
      <c r="K135" s="22">
        <v>659460.07999999996</v>
      </c>
      <c r="L135" s="19">
        <v>0</v>
      </c>
      <c r="M135" s="22">
        <f t="shared" ref="M135:M138" si="77">H135*100/C135</f>
        <v>92.185714842077218</v>
      </c>
      <c r="N135" s="21" t="s">
        <v>86</v>
      </c>
    </row>
    <row r="136" spans="1:17" s="17" customFormat="1" ht="105.75" customHeight="1" x14ac:dyDescent="0.25">
      <c r="A136" s="21">
        <v>68</v>
      </c>
      <c r="B136" s="21" t="s">
        <v>142</v>
      </c>
      <c r="C136" s="19">
        <f t="shared" ref="C136" si="78">SUM(D136:F136)</f>
        <v>451095.59</v>
      </c>
      <c r="D136" s="19">
        <v>0</v>
      </c>
      <c r="E136" s="19">
        <v>0</v>
      </c>
      <c r="F136" s="19">
        <v>451095.59</v>
      </c>
      <c r="G136" s="22">
        <v>0</v>
      </c>
      <c r="H136" s="22">
        <f t="shared" ref="H136" si="79">SUM(I136:L136)</f>
        <v>451095.59</v>
      </c>
      <c r="I136" s="22">
        <v>0</v>
      </c>
      <c r="J136" s="22">
        <v>0</v>
      </c>
      <c r="K136" s="22">
        <f>F136</f>
        <v>451095.59</v>
      </c>
      <c r="L136" s="19">
        <v>0</v>
      </c>
      <c r="M136" s="22">
        <f t="shared" ref="M136" si="80">H136*100/C136</f>
        <v>100</v>
      </c>
      <c r="N136" s="21" t="s">
        <v>143</v>
      </c>
    </row>
    <row r="137" spans="1:17" s="17" customFormat="1" ht="105.75" customHeight="1" x14ac:dyDescent="0.25">
      <c r="A137" s="21">
        <v>69</v>
      </c>
      <c r="B137" s="21" t="s">
        <v>144</v>
      </c>
      <c r="C137" s="19">
        <f t="shared" ref="C137" si="81">SUM(D137:F137)</f>
        <v>65000</v>
      </c>
      <c r="D137" s="19">
        <v>0</v>
      </c>
      <c r="E137" s="19">
        <v>0</v>
      </c>
      <c r="F137" s="19">
        <v>65000</v>
      </c>
      <c r="G137" s="22">
        <v>0</v>
      </c>
      <c r="H137" s="22">
        <f t="shared" ref="H137" si="82">SUM(I137:L137)</f>
        <v>60000</v>
      </c>
      <c r="I137" s="22">
        <v>0</v>
      </c>
      <c r="J137" s="22">
        <v>0</v>
      </c>
      <c r="K137" s="22">
        <v>60000</v>
      </c>
      <c r="L137" s="19">
        <v>0</v>
      </c>
      <c r="M137" s="22">
        <f t="shared" ref="M137" si="83">H137*100/C137</f>
        <v>92.307692307692307</v>
      </c>
      <c r="N137" s="21" t="s">
        <v>145</v>
      </c>
    </row>
    <row r="138" spans="1:17" s="17" customFormat="1" ht="111.75" customHeight="1" x14ac:dyDescent="0.25">
      <c r="A138" s="21">
        <v>70</v>
      </c>
      <c r="B138" s="21" t="s">
        <v>91</v>
      </c>
      <c r="C138" s="19">
        <f t="shared" si="75"/>
        <v>200000</v>
      </c>
      <c r="D138" s="19">
        <v>0</v>
      </c>
      <c r="E138" s="19">
        <v>0</v>
      </c>
      <c r="F138" s="19">
        <v>200000</v>
      </c>
      <c r="G138" s="22">
        <v>0</v>
      </c>
      <c r="H138" s="22">
        <f t="shared" si="76"/>
        <v>200000</v>
      </c>
      <c r="I138" s="22">
        <v>0</v>
      </c>
      <c r="J138" s="22">
        <v>0</v>
      </c>
      <c r="K138" s="22">
        <v>200000</v>
      </c>
      <c r="L138" s="19">
        <v>0</v>
      </c>
      <c r="M138" s="22">
        <f t="shared" si="77"/>
        <v>100</v>
      </c>
      <c r="N138" s="21" t="s">
        <v>86</v>
      </c>
    </row>
    <row r="139" spans="1:17" s="17" customFormat="1" ht="89.25" x14ac:dyDescent="0.25">
      <c r="A139" s="21">
        <v>71</v>
      </c>
      <c r="B139" s="21" t="s">
        <v>15</v>
      </c>
      <c r="C139" s="19">
        <f>SUM(D139:F139)</f>
        <v>64500</v>
      </c>
      <c r="D139" s="19">
        <v>0</v>
      </c>
      <c r="E139" s="19">
        <v>0</v>
      </c>
      <c r="F139" s="19">
        <v>64500</v>
      </c>
      <c r="G139" s="22">
        <v>0</v>
      </c>
      <c r="H139" s="22">
        <f t="shared" si="73"/>
        <v>39060</v>
      </c>
      <c r="I139" s="22">
        <v>0</v>
      </c>
      <c r="J139" s="22">
        <v>0</v>
      </c>
      <c r="K139" s="22">
        <v>39060</v>
      </c>
      <c r="L139" s="19">
        <v>0</v>
      </c>
      <c r="M139" s="22">
        <f t="shared" si="74"/>
        <v>60.558139534883722</v>
      </c>
      <c r="N139" s="21" t="s">
        <v>16</v>
      </c>
    </row>
    <row r="140" spans="1:17" s="17" customFormat="1" ht="38.25" x14ac:dyDescent="0.25">
      <c r="A140" s="21">
        <v>53</v>
      </c>
      <c r="B140" s="21" t="s">
        <v>17</v>
      </c>
      <c r="C140" s="19">
        <f>SUM(D140:F140)</f>
        <v>2135537.8600000003</v>
      </c>
      <c r="D140" s="19">
        <v>0</v>
      </c>
      <c r="E140" s="19">
        <v>2135537.8600000003</v>
      </c>
      <c r="F140" s="19">
        <v>0</v>
      </c>
      <c r="G140" s="22">
        <v>0</v>
      </c>
      <c r="H140" s="22">
        <f t="shared" si="73"/>
        <v>2006697.91</v>
      </c>
      <c r="I140" s="22">
        <v>0</v>
      </c>
      <c r="J140" s="22">
        <v>2006697.91</v>
      </c>
      <c r="K140" s="22">
        <v>0</v>
      </c>
      <c r="L140" s="19">
        <v>0</v>
      </c>
      <c r="M140" s="22">
        <f t="shared" si="74"/>
        <v>93.96686181906415</v>
      </c>
      <c r="N140" s="21" t="s">
        <v>43</v>
      </c>
    </row>
    <row r="141" spans="1:17" s="17" customFormat="1" ht="15" customHeight="1" x14ac:dyDescent="0.25">
      <c r="A141" s="43" t="s">
        <v>25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5"/>
    </row>
    <row r="142" spans="1:17" s="17" customFormat="1" ht="38.25" x14ac:dyDescent="0.25">
      <c r="A142" s="9">
        <v>54</v>
      </c>
      <c r="B142" s="9" t="s">
        <v>10</v>
      </c>
      <c r="C142" s="2">
        <f>SUM(D142:F142)</f>
        <v>38943100.450000003</v>
      </c>
      <c r="D142" s="2">
        <v>0</v>
      </c>
      <c r="E142" s="2">
        <v>0</v>
      </c>
      <c r="F142" s="2">
        <v>38943100.450000003</v>
      </c>
      <c r="G142" s="18">
        <v>0</v>
      </c>
      <c r="H142" s="18">
        <f>SUM(I142:L142)</f>
        <v>38840072.869999997</v>
      </c>
      <c r="I142" s="18">
        <v>0</v>
      </c>
      <c r="J142" s="18">
        <v>0</v>
      </c>
      <c r="K142" s="22">
        <v>38840072.869999997</v>
      </c>
      <c r="L142" s="2">
        <v>0</v>
      </c>
      <c r="M142" s="18">
        <f>H142*100/C142</f>
        <v>99.735440735818429</v>
      </c>
      <c r="N142" s="9" t="s">
        <v>26</v>
      </c>
    </row>
    <row r="143" spans="1:17" s="17" customFormat="1" ht="15" customHeight="1" x14ac:dyDescent="0.25">
      <c r="A143" s="43" t="s">
        <v>27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5"/>
    </row>
    <row r="144" spans="1:17" s="17" customFormat="1" ht="63.75" x14ac:dyDescent="0.25">
      <c r="A144" s="9">
        <v>55</v>
      </c>
      <c r="B144" s="9" t="s">
        <v>28</v>
      </c>
      <c r="C144" s="2">
        <f>SUM(D144:F144)</f>
        <v>50000</v>
      </c>
      <c r="D144" s="2">
        <v>0</v>
      </c>
      <c r="E144" s="2">
        <v>0</v>
      </c>
      <c r="F144" s="2">
        <v>50000</v>
      </c>
      <c r="G144" s="18">
        <v>0</v>
      </c>
      <c r="H144" s="18">
        <f t="shared" ref="H144:H145" si="84">SUM(I144:L144)</f>
        <v>50000</v>
      </c>
      <c r="I144" s="18">
        <v>0</v>
      </c>
      <c r="J144" s="18">
        <v>0</v>
      </c>
      <c r="K144" s="22">
        <v>50000</v>
      </c>
      <c r="L144" s="2">
        <v>0</v>
      </c>
      <c r="M144" s="18">
        <f t="shared" ref="M144:M145" si="85">H144*100/C144</f>
        <v>100</v>
      </c>
      <c r="N144" s="9" t="s">
        <v>29</v>
      </c>
    </row>
    <row r="145" spans="1:14" s="17" customFormat="1" ht="51" x14ac:dyDescent="0.25">
      <c r="A145" s="9">
        <v>56</v>
      </c>
      <c r="B145" s="9" t="s">
        <v>30</v>
      </c>
      <c r="C145" s="2">
        <f>SUM(D145:F145)</f>
        <v>60000</v>
      </c>
      <c r="D145" s="2">
        <v>0</v>
      </c>
      <c r="E145" s="2">
        <v>0</v>
      </c>
      <c r="F145" s="2">
        <v>60000</v>
      </c>
      <c r="G145" s="18">
        <v>0</v>
      </c>
      <c r="H145" s="18">
        <f t="shared" si="84"/>
        <v>59534.5</v>
      </c>
      <c r="I145" s="18">
        <v>0</v>
      </c>
      <c r="J145" s="18">
        <v>0</v>
      </c>
      <c r="K145" s="22">
        <v>59534.5</v>
      </c>
      <c r="L145" s="2">
        <v>0</v>
      </c>
      <c r="M145" s="18">
        <f t="shared" si="85"/>
        <v>99.224166666666662</v>
      </c>
      <c r="N145" s="9" t="s">
        <v>34</v>
      </c>
    </row>
    <row r="146" spans="1:14" s="17" customFormat="1" ht="15" customHeight="1" x14ac:dyDescent="0.25">
      <c r="A146" s="43" t="s">
        <v>31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5"/>
    </row>
    <row r="147" spans="1:14" s="17" customFormat="1" ht="51" x14ac:dyDescent="0.25">
      <c r="A147" s="9">
        <v>57</v>
      </c>
      <c r="B147" s="9" t="s">
        <v>32</v>
      </c>
      <c r="C147" s="2">
        <f>SUM(D147:F147)</f>
        <v>1000000</v>
      </c>
      <c r="D147" s="2">
        <v>0</v>
      </c>
      <c r="E147" s="2">
        <v>0</v>
      </c>
      <c r="F147" s="2">
        <v>1000000</v>
      </c>
      <c r="G147" s="18">
        <v>0</v>
      </c>
      <c r="H147" s="18">
        <f>SUM(I147:L147)</f>
        <v>826587.78999999992</v>
      </c>
      <c r="I147" s="18">
        <v>0</v>
      </c>
      <c r="J147" s="18">
        <v>0</v>
      </c>
      <c r="K147" s="22">
        <v>826587.78999999992</v>
      </c>
      <c r="L147" s="2">
        <v>0</v>
      </c>
      <c r="M147" s="18">
        <f>H147*100/C147</f>
        <v>82.658778999999981</v>
      </c>
      <c r="N147" s="9" t="s">
        <v>33</v>
      </c>
    </row>
    <row r="148" spans="1:14" s="17" customFormat="1" ht="15" customHeight="1" x14ac:dyDescent="0.25">
      <c r="A148" s="43" t="s">
        <v>35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5"/>
    </row>
    <row r="149" spans="1:14" s="17" customFormat="1" ht="38.25" x14ac:dyDescent="0.25">
      <c r="A149" s="21">
        <v>58</v>
      </c>
      <c r="B149" s="21" t="s">
        <v>36</v>
      </c>
      <c r="C149" s="19">
        <f>SUM(D149:F149)</f>
        <v>47521</v>
      </c>
      <c r="D149" s="19">
        <v>0</v>
      </c>
      <c r="E149" s="19">
        <v>0</v>
      </c>
      <c r="F149" s="19">
        <v>47521</v>
      </c>
      <c r="G149" s="22">
        <v>0</v>
      </c>
      <c r="H149" s="22">
        <f t="shared" ref="H149:H151" si="86">SUM(I149:L149)</f>
        <v>47521</v>
      </c>
      <c r="I149" s="22">
        <v>0</v>
      </c>
      <c r="J149" s="22">
        <v>0</v>
      </c>
      <c r="K149" s="22">
        <v>47521</v>
      </c>
      <c r="L149" s="19">
        <v>0</v>
      </c>
      <c r="M149" s="22">
        <f t="shared" ref="M149:M152" si="87">H149*100/C149</f>
        <v>100</v>
      </c>
      <c r="N149" s="21" t="s">
        <v>37</v>
      </c>
    </row>
    <row r="150" spans="1:14" s="17" customFormat="1" ht="153" x14ac:dyDescent="0.25">
      <c r="A150" s="21">
        <v>59</v>
      </c>
      <c r="B150" s="21" t="s">
        <v>38</v>
      </c>
      <c r="C150" s="19">
        <f>SUM(D150:F150)</f>
        <v>20000</v>
      </c>
      <c r="D150" s="19">
        <v>0</v>
      </c>
      <c r="E150" s="19">
        <v>0</v>
      </c>
      <c r="F150" s="19">
        <v>20000</v>
      </c>
      <c r="G150" s="22">
        <v>0</v>
      </c>
      <c r="H150" s="22">
        <f t="shared" si="86"/>
        <v>20000</v>
      </c>
      <c r="I150" s="22">
        <v>0</v>
      </c>
      <c r="J150" s="22">
        <v>0</v>
      </c>
      <c r="K150" s="22">
        <v>20000</v>
      </c>
      <c r="L150" s="19">
        <v>0</v>
      </c>
      <c r="M150" s="22">
        <f t="shared" si="87"/>
        <v>100</v>
      </c>
      <c r="N150" s="21" t="s">
        <v>39</v>
      </c>
    </row>
    <row r="151" spans="1:14" s="17" customFormat="1" ht="89.25" x14ac:dyDescent="0.25">
      <c r="A151" s="21">
        <v>60</v>
      </c>
      <c r="B151" s="21" t="s">
        <v>40</v>
      </c>
      <c r="C151" s="19">
        <f>SUM(D151:F151)</f>
        <v>20750</v>
      </c>
      <c r="D151" s="19">
        <v>0</v>
      </c>
      <c r="E151" s="19">
        <v>0</v>
      </c>
      <c r="F151" s="19">
        <v>20750</v>
      </c>
      <c r="G151" s="22">
        <v>0</v>
      </c>
      <c r="H151" s="22">
        <f t="shared" si="86"/>
        <v>20750</v>
      </c>
      <c r="I151" s="22">
        <v>0</v>
      </c>
      <c r="J151" s="22">
        <v>0</v>
      </c>
      <c r="K151" s="22">
        <v>20750</v>
      </c>
      <c r="L151" s="19">
        <v>0</v>
      </c>
      <c r="M151" s="22">
        <f t="shared" si="87"/>
        <v>100</v>
      </c>
      <c r="N151" s="21" t="s">
        <v>41</v>
      </c>
    </row>
    <row r="152" spans="1:14" x14ac:dyDescent="0.25">
      <c r="A152" s="9"/>
      <c r="B152" s="25" t="s">
        <v>2</v>
      </c>
      <c r="C152" s="26">
        <f t="shared" ref="C152:L152" si="88">C64+C66+C68+SUM(C70:C99,C101:C131,C134:C140,C142,C144:C145)+C147+C149+C150+C151+C132</f>
        <v>1368409800.3300004</v>
      </c>
      <c r="D152" s="26">
        <f t="shared" si="88"/>
        <v>47671783.700000003</v>
      </c>
      <c r="E152" s="26">
        <f t="shared" si="88"/>
        <v>968346654.92000008</v>
      </c>
      <c r="F152" s="26">
        <f t="shared" si="88"/>
        <v>352391361.70999992</v>
      </c>
      <c r="G152" s="26">
        <f t="shared" si="88"/>
        <v>0</v>
      </c>
      <c r="H152" s="26">
        <f t="shared" si="88"/>
        <v>1343721522.6400001</v>
      </c>
      <c r="I152" s="26">
        <f t="shared" si="88"/>
        <v>46845869.25</v>
      </c>
      <c r="J152" s="26">
        <f t="shared" si="88"/>
        <v>951434967.8900001</v>
      </c>
      <c r="K152" s="26">
        <f t="shared" si="88"/>
        <v>345440685.5</v>
      </c>
      <c r="L152" s="26">
        <f t="shared" si="88"/>
        <v>0</v>
      </c>
      <c r="M152" s="27">
        <f t="shared" si="87"/>
        <v>98.195841795049517</v>
      </c>
      <c r="N152" s="8"/>
    </row>
    <row r="153" spans="1:14" s="1" customFormat="1" ht="30" customHeight="1" x14ac:dyDescent="0.25">
      <c r="A153" s="10"/>
      <c r="D153" s="39"/>
      <c r="E153" s="40"/>
      <c r="F153" s="40"/>
      <c r="G153" s="33"/>
      <c r="H153" s="33"/>
      <c r="I153" s="33"/>
      <c r="J153" s="33"/>
      <c r="K153" s="41"/>
      <c r="L153" s="33"/>
    </row>
    <row r="154" spans="1:14" s="11" customFormat="1" ht="14.25" customHeight="1" x14ac:dyDescent="0.25">
      <c r="A154" s="14" t="s">
        <v>52</v>
      </c>
      <c r="B154" s="14"/>
      <c r="C154" s="14"/>
      <c r="D154" s="14"/>
      <c r="E154" s="32"/>
      <c r="F154" s="32"/>
      <c r="G154" s="3"/>
      <c r="H154" s="3"/>
      <c r="I154" s="3"/>
      <c r="J154" s="31"/>
      <c r="K154" s="30"/>
    </row>
    <row r="155" spans="1:14" s="11" customFormat="1" ht="17.25" customHeight="1" x14ac:dyDescent="0.25">
      <c r="A155" s="14" t="s">
        <v>53</v>
      </c>
      <c r="B155" s="14"/>
      <c r="C155" s="14"/>
      <c r="D155" s="14"/>
      <c r="E155" s="14"/>
      <c r="F155" s="14"/>
      <c r="G155" s="3"/>
      <c r="H155" s="12"/>
      <c r="I155" s="12"/>
      <c r="J155" s="13"/>
      <c r="K155" s="23"/>
      <c r="N155" s="3" t="s">
        <v>54</v>
      </c>
    </row>
    <row r="156" spans="1:14" s="11" customFormat="1" ht="30" customHeight="1" x14ac:dyDescent="0.25">
      <c r="A156" s="16"/>
      <c r="D156" s="38"/>
      <c r="E156" s="38"/>
      <c r="F156" s="38"/>
      <c r="H156" s="38"/>
      <c r="I156" s="38"/>
      <c r="J156" s="38"/>
      <c r="K156" s="38"/>
    </row>
    <row r="157" spans="1:14" s="7" customFormat="1" ht="12.75" x14ac:dyDescent="0.2">
      <c r="A157" s="15" t="s">
        <v>66</v>
      </c>
      <c r="B157" s="15"/>
      <c r="J157" s="34"/>
      <c r="K157" s="35"/>
    </row>
    <row r="158" spans="1:14" s="7" customFormat="1" ht="12.75" x14ac:dyDescent="0.2">
      <c r="A158" s="15" t="s">
        <v>67</v>
      </c>
      <c r="B158" s="15"/>
      <c r="K158" s="24"/>
    </row>
  </sheetData>
  <mergeCells count="181">
    <mergeCell ref="K55:L55"/>
    <mergeCell ref="M55:N55"/>
    <mergeCell ref="K56:L56"/>
    <mergeCell ref="M56:N56"/>
    <mergeCell ref="A55:D55"/>
    <mergeCell ref="E55:J55"/>
    <mergeCell ref="A56:D56"/>
    <mergeCell ref="E56:J56"/>
    <mergeCell ref="K53:L53"/>
    <mergeCell ref="M53:N53"/>
    <mergeCell ref="K54:L54"/>
    <mergeCell ref="M54:N54"/>
    <mergeCell ref="E53:J53"/>
    <mergeCell ref="A54:D54"/>
    <mergeCell ref="E54:J54"/>
    <mergeCell ref="K51:L51"/>
    <mergeCell ref="M51:N51"/>
    <mergeCell ref="K52:L52"/>
    <mergeCell ref="M52:N52"/>
    <mergeCell ref="A51:D51"/>
    <mergeCell ref="E51:J51"/>
    <mergeCell ref="A52:D52"/>
    <mergeCell ref="E52:J52"/>
    <mergeCell ref="A53:D53"/>
    <mergeCell ref="K49:L49"/>
    <mergeCell ref="M49:N49"/>
    <mergeCell ref="K50:L50"/>
    <mergeCell ref="M50:N50"/>
    <mergeCell ref="K47:L47"/>
    <mergeCell ref="M47:N47"/>
    <mergeCell ref="K48:L48"/>
    <mergeCell ref="M48:N48"/>
    <mergeCell ref="A44:N44"/>
    <mergeCell ref="K46:L46"/>
    <mergeCell ref="M46:N46"/>
    <mergeCell ref="A46:D46"/>
    <mergeCell ref="A47:D47"/>
    <mergeCell ref="E46:J46"/>
    <mergeCell ref="E47:J47"/>
    <mergeCell ref="A48:D48"/>
    <mergeCell ref="E48:J48"/>
    <mergeCell ref="A49:D49"/>
    <mergeCell ref="E49:J49"/>
    <mergeCell ref="A50:D50"/>
    <mergeCell ref="E50:J50"/>
    <mergeCell ref="A40:F40"/>
    <mergeCell ref="I40:J40"/>
    <mergeCell ref="K40:L40"/>
    <mergeCell ref="M40:N40"/>
    <mergeCell ref="A35:F35"/>
    <mergeCell ref="I35:J35"/>
    <mergeCell ref="K35:L35"/>
    <mergeCell ref="M35:N35"/>
    <mergeCell ref="A36:F36"/>
    <mergeCell ref="I36:J36"/>
    <mergeCell ref="K36:L36"/>
    <mergeCell ref="M36:N36"/>
    <mergeCell ref="A37:F37"/>
    <mergeCell ref="I37:J37"/>
    <mergeCell ref="K37:L37"/>
    <mergeCell ref="M37:N37"/>
    <mergeCell ref="A38:F38"/>
    <mergeCell ref="I38:J38"/>
    <mergeCell ref="K38:L38"/>
    <mergeCell ref="M38:N38"/>
    <mergeCell ref="A39:F39"/>
    <mergeCell ref="I39:J39"/>
    <mergeCell ref="K39:L39"/>
    <mergeCell ref="M39:N39"/>
    <mergeCell ref="A33:F33"/>
    <mergeCell ref="I33:J33"/>
    <mergeCell ref="K33:L33"/>
    <mergeCell ref="M33:N33"/>
    <mergeCell ref="A34:F34"/>
    <mergeCell ref="I34:J34"/>
    <mergeCell ref="K34:L34"/>
    <mergeCell ref="M34:N34"/>
    <mergeCell ref="A31:F31"/>
    <mergeCell ref="I31:J31"/>
    <mergeCell ref="K31:L31"/>
    <mergeCell ref="M31:N31"/>
    <mergeCell ref="A32:F32"/>
    <mergeCell ref="I32:J32"/>
    <mergeCell ref="K32:L32"/>
    <mergeCell ref="M32:N32"/>
    <mergeCell ref="A29:F29"/>
    <mergeCell ref="I29:J29"/>
    <mergeCell ref="K29:L29"/>
    <mergeCell ref="M29:N29"/>
    <mergeCell ref="A30:F30"/>
    <mergeCell ref="I30:J30"/>
    <mergeCell ref="K30:L30"/>
    <mergeCell ref="M30:N30"/>
    <mergeCell ref="A27:F27"/>
    <mergeCell ref="I27:J27"/>
    <mergeCell ref="K27:L27"/>
    <mergeCell ref="M27:N27"/>
    <mergeCell ref="A28:F28"/>
    <mergeCell ref="I28:J28"/>
    <mergeCell ref="K28:L28"/>
    <mergeCell ref="M28:N28"/>
    <mergeCell ref="A26:F26"/>
    <mergeCell ref="I26:J26"/>
    <mergeCell ref="K26:L26"/>
    <mergeCell ref="M26:N26"/>
    <mergeCell ref="A23:F23"/>
    <mergeCell ref="I23:J23"/>
    <mergeCell ref="K23:L23"/>
    <mergeCell ref="M23:N23"/>
    <mergeCell ref="A24:F24"/>
    <mergeCell ref="I24:J24"/>
    <mergeCell ref="K24:L24"/>
    <mergeCell ref="M24:N24"/>
    <mergeCell ref="A22:F22"/>
    <mergeCell ref="I22:J22"/>
    <mergeCell ref="K22:L22"/>
    <mergeCell ref="M22:N22"/>
    <mergeCell ref="A42:N42"/>
    <mergeCell ref="A18:F18"/>
    <mergeCell ref="I18:J18"/>
    <mergeCell ref="K18:L18"/>
    <mergeCell ref="M18:N18"/>
    <mergeCell ref="A19:F19"/>
    <mergeCell ref="I19:J19"/>
    <mergeCell ref="K19:L19"/>
    <mergeCell ref="M19:N19"/>
    <mergeCell ref="A20:F20"/>
    <mergeCell ref="I20:J20"/>
    <mergeCell ref="K20:L20"/>
    <mergeCell ref="M20:N20"/>
    <mergeCell ref="A21:F21"/>
    <mergeCell ref="I21:J21"/>
    <mergeCell ref="K21:L21"/>
    <mergeCell ref="A25:F25"/>
    <mergeCell ref="I25:J25"/>
    <mergeCell ref="K25:L25"/>
    <mergeCell ref="M25:N25"/>
    <mergeCell ref="A60:A62"/>
    <mergeCell ref="B60:B62"/>
    <mergeCell ref="C60:G60"/>
    <mergeCell ref="H60:N60"/>
    <mergeCell ref="C61:C62"/>
    <mergeCell ref="D61:G61"/>
    <mergeCell ref="H61:H62"/>
    <mergeCell ref="I61:L61"/>
    <mergeCell ref="M61:M62"/>
    <mergeCell ref="N61:N62"/>
    <mergeCell ref="A58:N58"/>
    <mergeCell ref="A2:N2"/>
    <mergeCell ref="A3:N3"/>
    <mergeCell ref="A5:N5"/>
    <mergeCell ref="A7:F7"/>
    <mergeCell ref="A13:F13"/>
    <mergeCell ref="G7:N7"/>
    <mergeCell ref="G13:N13"/>
    <mergeCell ref="G11:N11"/>
    <mergeCell ref="A8:F8"/>
    <mergeCell ref="G8:N8"/>
    <mergeCell ref="A12:F12"/>
    <mergeCell ref="G12:N12"/>
    <mergeCell ref="A15:N15"/>
    <mergeCell ref="M17:N17"/>
    <mergeCell ref="K17:L17"/>
    <mergeCell ref="I17:J17"/>
    <mergeCell ref="A17:F17"/>
    <mergeCell ref="A9:F9"/>
    <mergeCell ref="G9:N9"/>
    <mergeCell ref="A10:F10"/>
    <mergeCell ref="G10:N10"/>
    <mergeCell ref="A11:F11"/>
    <mergeCell ref="M21:N21"/>
    <mergeCell ref="A141:N141"/>
    <mergeCell ref="A143:N143"/>
    <mergeCell ref="A146:N146"/>
    <mergeCell ref="A148:N148"/>
    <mergeCell ref="A63:N63"/>
    <mergeCell ref="A65:N65"/>
    <mergeCell ref="A67:N67"/>
    <mergeCell ref="A69:N69"/>
    <mergeCell ref="A100:N100"/>
    <mergeCell ref="A133:N133"/>
  </mergeCells>
  <pageMargins left="0.23622047244094491" right="0.23622047244094491" top="0.74803149606299213" bottom="0.74803149606299213" header="0.31496062992125984" footer="0.31496062992125984"/>
  <pageSetup paperSize="9" scale="6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2024-03-01T14:43:24Z</dcterms:modified>
</cp:coreProperties>
</file>