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17952" windowHeight="12552" activeTab="1"/>
  </bookViews>
  <sheets>
    <sheet name="вар 1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<sst xmlns="http://schemas.openxmlformats.org/spreadsheetml/2006/main" count="239" uniqueCount="103">
  <si>
    <t>Бюджетная классификация</t>
  </si>
  <si>
    <t>тип средств</t>
  </si>
  <si>
    <t>Наименование подпрограммы, мероприятия</t>
  </si>
  <si>
    <t>Заключен контракт</t>
  </si>
  <si>
    <t>Профинансировано из бюджета</t>
  </si>
  <si>
    <t>Остаток годовых назначений</t>
  </si>
  <si>
    <t>Остаток от контракта</t>
  </si>
  <si>
    <t>% исполнения программы</t>
  </si>
  <si>
    <t>КВСР</t>
  </si>
  <si>
    <t>КФСР</t>
  </si>
  <si>
    <t>КЦСР</t>
  </si>
  <si>
    <t>КВР</t>
  </si>
  <si>
    <t>КЭСР</t>
  </si>
  <si>
    <t>СубКЭСР</t>
  </si>
  <si>
    <t>Администрация муниципального образования город Алексин</t>
  </si>
  <si>
    <t>Подпрограмма 1 "Имущественные отношения"</t>
  </si>
  <si>
    <t>Мероприятие1.1.Инвентаризация и оценка имущества</t>
  </si>
  <si>
    <t>0710128110</t>
  </si>
  <si>
    <t>244</t>
  </si>
  <si>
    <t>1.1.1.Проведение технической инвентаризации и изготовление технической документации инфраструктуры ЖКХ, зданий, сооружений, встроенных помещений</t>
  </si>
  <si>
    <t>Мероприятие 1.2. "Инвентаризация дорог"</t>
  </si>
  <si>
    <t>0710228120</t>
  </si>
  <si>
    <t>Мероприятие 1. 3. "Содержание  имущества казны"</t>
  </si>
  <si>
    <t>0710328130</t>
  </si>
  <si>
    <t>290.30.00</t>
  </si>
  <si>
    <t>1.3.1. Взносы на капитальный ремонт муниципального имущества(Б.Шелепино, ул.Новая д.6, ул.Садовая д.)</t>
  </si>
  <si>
    <t xml:space="preserve">Оплата услуг ЖКХ (за МФЦ ) электроэнергия ООО"АЭС" дог №652 от </t>
  </si>
  <si>
    <t>Оплата услуг ЖКХ ( ТСО)  электроэнергия ООО "ТНС энерго Тула"</t>
  </si>
  <si>
    <t>223.40.00</t>
  </si>
  <si>
    <t>225.20.00</t>
  </si>
  <si>
    <t>Страхование ОПО</t>
  </si>
  <si>
    <t>Обслуживание газопроводов</t>
  </si>
  <si>
    <t>Содержание детских площадок</t>
  </si>
  <si>
    <t>Установка индивидуальных приборов учёта в мун. квартирах</t>
  </si>
  <si>
    <t>0710328400</t>
  </si>
  <si>
    <t>880</t>
  </si>
  <si>
    <t>Комитет имущественных и земельных отношений администрации муниципального образования город Алексин                     л/сч 860020011</t>
  </si>
  <si>
    <t>852</t>
  </si>
  <si>
    <t>1.10.Оплата авансовых платежей по транспортному налогу</t>
  </si>
  <si>
    <t>Комитет имущественных и земельных отношений администрации муниципального образования  Алексинский район            л/сч 860020021</t>
  </si>
  <si>
    <t>Подрограмма 2 "Земельные отношения"</t>
  </si>
  <si>
    <t>Мероприятие 2.1. " Межевание и оценка земельных участков"</t>
  </si>
  <si>
    <t>0720128140</t>
  </si>
  <si>
    <t>2.1.1.Постановка на кадастровый учёт земельных участков под многоквартирными жилыми домами</t>
  </si>
  <si>
    <t>2.1.3.Постановка на кадастровый учёт земельных участков для последующего предоставления под ИЖС, в безвозмездное пользование, для коммерческих целей</t>
  </si>
  <si>
    <t>2.1.4.Оформление невостребованных земельных долей</t>
  </si>
  <si>
    <t>Мероприятие2.2. "Межевание земельных участков для  многодетных"</t>
  </si>
  <si>
    <t>0720228150</t>
  </si>
  <si>
    <t>Основное мероприятие 3"Приватизация жилья"</t>
  </si>
  <si>
    <t>0730128160</t>
  </si>
  <si>
    <t>ВСЕГО</t>
  </si>
  <si>
    <t xml:space="preserve">Исполнение по муниципальной программе "Управление муниципальным имуществом и земельными ресурсами                                                                                                                                         </t>
  </si>
  <si>
    <t>не линейные объекты ЖКХ (71х20,0)</t>
  </si>
  <si>
    <t>Потребность на 2017  год</t>
  </si>
  <si>
    <t>линейные объекты ЖКХ водопров сети, канализ., тепловые, газопроводы (140,3 км х 11,0)</t>
  </si>
  <si>
    <t>мемориальные объеты(24х16,5)</t>
  </si>
  <si>
    <t>линейные объекты ВКХ водопров сети, канализ., ограждение, дорога, электросеть(62,81км х 11,0)</t>
  </si>
  <si>
    <t>не линейные объекты ВКХ (68 х 20,0)</t>
  </si>
  <si>
    <t>1.1.2.Оценка имущества (20 об в аренду и 20 по плану приватиз х20,0)</t>
  </si>
  <si>
    <t>1.1.3.Техническое обследование мнгоквартирных жилых домов( с целью признания аварийными 20х10,0)</t>
  </si>
  <si>
    <t>1.2.1.Проведение технической инвентаризации и получение технической документации (48 км х 3,0)</t>
  </si>
  <si>
    <t>1.3.2.Оплата услуг ЖКХ (МФЦ и пустующие помещения теплоэнергия АТЭК) (1405,4 в 2016 х 1,035)</t>
  </si>
  <si>
    <t>1.3.3.Возмещение расходов за потребленный газ (21,7 2016 год х1,02)</t>
  </si>
  <si>
    <t>1.3.4.Оплата услуг ЖКХ (за МФЦ и ТСО)  электроэнергия, в т.ч.</t>
  </si>
  <si>
    <t>1.3.6.Оплата услуг ЖКХ ( ТСО) вода и стоки (7,0 2016 х 1,089)</t>
  </si>
  <si>
    <t>1.3.7.Содержание и ремонт общего имущества в многоквартирных жилых домах</t>
  </si>
  <si>
    <t>1.3.8.Обслуживание газопроводов, страхование ОПО,                                                                          содержание и обслуживание детских площадок, прочие расходы на содержание имущества казны, в т.ч.</t>
  </si>
  <si>
    <t>1.3.5.Оплата услуг ЖКХ (за МФЦ и ТСО)  вывоза мусора Договор №385  101-ком от 01.02.2016г.</t>
  </si>
  <si>
    <t>1.3.9.Отчисление денежных средств в фонд капитального ремонта</t>
  </si>
  <si>
    <t>1.3.10 Ограничение доступа в муниципальные здания и помещения</t>
  </si>
  <si>
    <t>2.1.5. Межевание змельных участков для предоставления участникам ВОВ (50 х 12,0)</t>
  </si>
  <si>
    <t>2.1.6. Межевание змельных участков для предоставления инвалидам (10 х 12,0)</t>
  </si>
  <si>
    <t>2.1.7. Межевание змельных участков под мемориальными объектами (16 х 16,5)</t>
  </si>
  <si>
    <t>2.2.1.Постановка на кадастровый учёт земельных участков для последующего предоставления многодетным гражданам (10 га)</t>
  </si>
  <si>
    <t>Мероприятие2.3. "Комплексное освоение территории"</t>
  </si>
  <si>
    <t>2.3.1.Разработка проекта планировки территории с проектом межевания с разбивкой на земельные участки</t>
  </si>
  <si>
    <t>Комитет имущественных и земельных отношений администрации муниципального образования город Алексин</t>
  </si>
  <si>
    <t xml:space="preserve">3.1.Оплата услуг по приватизации жилья    </t>
  </si>
  <si>
    <t>2.1.2.Подготовка отчётов об оценке размера арендной платы и размера рыночной стоимости земельных участков Постановка на кадастровый учёт земельных участков для последующего предоставления под ИЖС, в безвозмездное пользование, для коммерческих целей</t>
  </si>
  <si>
    <t>1.3.2. Уплата иных платежей</t>
  </si>
  <si>
    <t>1.3.1. Взносы на капитальный ремонт муниципального имущества</t>
  </si>
  <si>
    <t>Срок реализации</t>
  </si>
  <si>
    <t>Объем ресурсного обеспечения</t>
  </si>
  <si>
    <t xml:space="preserve">Подпрограмма «Обеспечение жильем молодых семей» </t>
  </si>
  <si>
    <t>Федеральный бюджет</t>
  </si>
  <si>
    <t>Бюджет Тульской области</t>
  </si>
  <si>
    <t>Бюджет МО город Алексин</t>
  </si>
  <si>
    <t>10101L4970</t>
  </si>
  <si>
    <t>Основное мероприятие  "Обеспечение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 2008 года № 714 «Об обеспечении жильем ветеранов Великой Отечественной войны 1941 – 1945 годов"</t>
  </si>
  <si>
    <t>Всего:</t>
  </si>
  <si>
    <t>х</t>
  </si>
  <si>
    <t xml:space="preserve">Основное мероприятие «Обеспечение жильем отдельных категорий граждан, установленных Федеральным законом от 12 января 1995 года № 5-ФЗ «О ветеранах» и Федеральным законом от 24 ноября 1995 года № 181-ФЗ «О социальной защите инвалидов в Российской Федерации» </t>
  </si>
  <si>
    <t xml:space="preserve">мероприятие «Обеспечение жильем отдельных категорий граждан, установленных Федеральным законом от 12 января 1995 года № 5-ФЗ «О ветеранах» </t>
  </si>
  <si>
    <t>1040151350</t>
  </si>
  <si>
    <t>мероприятие «Обеспечение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</si>
  <si>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1040151760</t>
  </si>
  <si>
    <t>2020 г.</t>
  </si>
  <si>
    <t>Основное мероприятие  «Переселение граждан из аварийного жилищного фонда»</t>
  </si>
  <si>
    <t>1050128700</t>
  </si>
  <si>
    <t>1050128630</t>
  </si>
  <si>
    <t>План реализации муниципальной программы "Обеспечение качественным жильем населения в муниципальном образовании город Алексин"  на 2020</t>
  </si>
  <si>
    <t xml:space="preserve">Председатель комитета имущественных и земельных отношений администрации муниципального образования город Алексин </t>
  </si>
  <si>
    <t>О.В.Панченко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</si>
</sst>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0\.000\.0"/>
    <numFmt numFmtId="165" formatCode="0.0"/>
    <numFmt numFmtId="166" formatCode="000"/>
    <numFmt numFmtId="167" formatCode="0000"/>
    <numFmt numFmtId="168" formatCode="000\.00\.00"/>
    <numFmt numFmtId="169" formatCode="00\.00\.00"/>
    <numFmt numFmtId="170" formatCode="#,##0.00;[Red]\-#,##0.00;0.00"/>
    <numFmt numFmtId="171" formatCode="#,##0.00_ ;[Red]\-#,##0.00\ "/>
    <numFmt numFmtId="172" formatCode="#,##0.00_ ;\-#,##0.00\ "/>
    <numFmt numFmtId="173" formatCode="#,##0&quot;р.&quot;"/>
    <numFmt numFmtId="174" formatCode="#,##0.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i/>
      <sz val="9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164" fontId="3" fillId="33" borderId="12" xfId="52" applyNumberFormat="1" applyFont="1" applyFill="1" applyBorder="1" applyAlignment="1" applyProtection="1">
      <alignment horizontal="left" vertical="center"/>
      <protection hidden="1"/>
    </xf>
    <xf numFmtId="0" fontId="5" fillId="33" borderId="13" xfId="0" applyFont="1" applyFill="1" applyBorder="1" applyAlignment="1">
      <alignment/>
    </xf>
    <xf numFmtId="43" fontId="3" fillId="33" borderId="11" xfId="59" applyFont="1" applyFill="1" applyBorder="1" applyAlignment="1" applyProtection="1">
      <alignment horizontal="left" vertical="center"/>
      <protection hidden="1"/>
    </xf>
    <xf numFmtId="165" fontId="3" fillId="33" borderId="13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166" fontId="3" fillId="0" borderId="10" xfId="52" applyNumberFormat="1" applyFont="1" applyFill="1" applyBorder="1" applyAlignment="1" applyProtection="1">
      <alignment vertical="center" wrapText="1"/>
      <protection hidden="1"/>
    </xf>
    <xf numFmtId="167" fontId="3" fillId="0" borderId="11" xfId="52" applyNumberFormat="1" applyFont="1" applyFill="1" applyBorder="1" applyAlignment="1" applyProtection="1">
      <alignment vertical="center" wrapText="1"/>
      <protection hidden="1"/>
    </xf>
    <xf numFmtId="49" fontId="3" fillId="0" borderId="11" xfId="52" applyNumberFormat="1" applyFont="1" applyFill="1" applyBorder="1" applyAlignment="1" applyProtection="1">
      <alignment vertical="center" wrapText="1"/>
      <protection hidden="1"/>
    </xf>
    <xf numFmtId="166" fontId="3" fillId="0" borderId="11" xfId="52" applyNumberFormat="1" applyFont="1" applyFill="1" applyBorder="1" applyAlignment="1" applyProtection="1">
      <alignment vertical="center" wrapText="1"/>
      <protection hidden="1"/>
    </xf>
    <xf numFmtId="168" fontId="3" fillId="0" borderId="11" xfId="52" applyNumberFormat="1" applyFont="1" applyFill="1" applyBorder="1" applyAlignment="1" applyProtection="1">
      <alignment vertical="center" wrapText="1"/>
      <protection hidden="1"/>
    </xf>
    <xf numFmtId="169" fontId="3" fillId="34" borderId="11" xfId="52" applyNumberFormat="1" applyFont="1" applyFill="1" applyBorder="1" applyAlignment="1" applyProtection="1">
      <alignment vertical="center" wrapText="1"/>
      <protection hidden="1"/>
    </xf>
    <xf numFmtId="170" fontId="3" fillId="34" borderId="11" xfId="52" applyNumberFormat="1" applyFont="1" applyFill="1" applyBorder="1" applyAlignment="1" applyProtection="1">
      <alignment vertical="center" wrapText="1"/>
      <protection hidden="1"/>
    </xf>
    <xf numFmtId="170" fontId="3" fillId="35" borderId="11" xfId="52" applyNumberFormat="1" applyFont="1" applyFill="1" applyBorder="1" applyAlignment="1" applyProtection="1">
      <alignment vertical="center" wrapText="1"/>
      <protection hidden="1"/>
    </xf>
    <xf numFmtId="170" fontId="3" fillId="0" borderId="11" xfId="52" applyNumberFormat="1" applyFont="1" applyFill="1" applyBorder="1" applyAlignment="1" applyProtection="1">
      <alignment vertical="center" wrapText="1"/>
      <protection hidden="1"/>
    </xf>
    <xf numFmtId="165" fontId="3" fillId="0" borderId="13" xfId="0" applyNumberFormat="1" applyFont="1" applyFill="1" applyBorder="1" applyAlignment="1">
      <alignment horizontal="center" vertical="center"/>
    </xf>
    <xf numFmtId="170" fontId="6" fillId="34" borderId="11" xfId="52" applyNumberFormat="1" applyFont="1" applyFill="1" applyBorder="1" applyAlignment="1" applyProtection="1">
      <alignment vertical="center" wrapText="1"/>
      <protection hidden="1"/>
    </xf>
    <xf numFmtId="170" fontId="6" fillId="35" borderId="11" xfId="52" applyNumberFormat="1" applyFont="1" applyFill="1" applyBorder="1" applyAlignment="1" applyProtection="1">
      <alignment vertical="center" wrapText="1"/>
      <protection hidden="1"/>
    </xf>
    <xf numFmtId="170" fontId="5" fillId="35" borderId="11" xfId="52" applyNumberFormat="1" applyFont="1" applyFill="1" applyBorder="1" applyAlignment="1" applyProtection="1">
      <alignment vertical="center" wrapText="1"/>
      <protection hidden="1"/>
    </xf>
    <xf numFmtId="169" fontId="7" fillId="34" borderId="11" xfId="52" applyNumberFormat="1" applyFont="1" applyFill="1" applyBorder="1" applyAlignment="1" applyProtection="1">
      <alignment vertical="center" wrapText="1"/>
      <protection hidden="1"/>
    </xf>
    <xf numFmtId="170" fontId="5" fillId="34" borderId="11" xfId="52" applyNumberFormat="1" applyFont="1" applyFill="1" applyBorder="1" applyAlignment="1" applyProtection="1">
      <alignment vertical="center" wrapText="1"/>
      <protection hidden="1"/>
    </xf>
    <xf numFmtId="170" fontId="5" fillId="0" borderId="11" xfId="52" applyNumberFormat="1" applyFont="1" applyFill="1" applyBorder="1" applyAlignment="1" applyProtection="1">
      <alignment vertical="center" wrapText="1"/>
      <protection hidden="1"/>
    </xf>
    <xf numFmtId="0" fontId="5" fillId="35" borderId="11" xfId="0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1" xfId="52" applyNumberFormat="1" applyFont="1" applyFill="1" applyBorder="1" applyAlignment="1" applyProtection="1">
      <alignment vertical="center" wrapText="1"/>
      <protection hidden="1"/>
    </xf>
    <xf numFmtId="49" fontId="5" fillId="0" borderId="11" xfId="52" applyNumberFormat="1" applyFont="1" applyFill="1" applyBorder="1" applyAlignment="1" applyProtection="1">
      <alignment vertical="center" wrapText="1"/>
      <protection hidden="1"/>
    </xf>
    <xf numFmtId="166" fontId="5" fillId="0" borderId="11" xfId="52" applyNumberFormat="1" applyFont="1" applyFill="1" applyBorder="1" applyAlignment="1" applyProtection="1">
      <alignment vertical="center" wrapText="1"/>
      <protection hidden="1"/>
    </xf>
    <xf numFmtId="168" fontId="5" fillId="0" borderId="11" xfId="52" applyNumberFormat="1" applyFont="1" applyFill="1" applyBorder="1" applyAlignment="1" applyProtection="1">
      <alignment vertical="center" wrapText="1"/>
      <protection hidden="1"/>
    </xf>
    <xf numFmtId="169" fontId="5" fillId="34" borderId="11" xfId="52" applyNumberFormat="1" applyFont="1" applyFill="1" applyBorder="1" applyAlignment="1" applyProtection="1">
      <alignment vertical="center" wrapText="1"/>
      <protection hidden="1"/>
    </xf>
    <xf numFmtId="169" fontId="5" fillId="0" borderId="11" xfId="52" applyNumberFormat="1" applyFont="1" applyFill="1" applyBorder="1" applyAlignment="1" applyProtection="1">
      <alignment vertical="center" wrapText="1"/>
      <protection hidden="1"/>
    </xf>
    <xf numFmtId="170" fontId="7" fillId="0" borderId="11" xfId="52" applyNumberFormat="1" applyFont="1" applyFill="1" applyBorder="1" applyAlignment="1" applyProtection="1">
      <alignment vertical="center" wrapText="1"/>
      <protection hidden="1"/>
    </xf>
    <xf numFmtId="170" fontId="3" fillId="33" borderId="11" xfId="52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>
      <alignment/>
    </xf>
    <xf numFmtId="170" fontId="3" fillId="33" borderId="14" xfId="52" applyNumberFormat="1" applyFont="1" applyFill="1" applyBorder="1" applyAlignment="1" applyProtection="1">
      <alignment vertical="center" wrapText="1"/>
      <protection hidden="1"/>
    </xf>
    <xf numFmtId="165" fontId="3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0" fontId="5" fillId="34" borderId="11" xfId="52" applyNumberFormat="1" applyFont="1" applyFill="1" applyBorder="1" applyAlignment="1" applyProtection="1" quotePrefix="1">
      <alignment vertical="center" wrapText="1"/>
      <protection hidden="1"/>
    </xf>
    <xf numFmtId="43" fontId="3" fillId="0" borderId="11" xfId="59" applyFont="1" applyFill="1" applyBorder="1" applyAlignment="1" applyProtection="1">
      <alignment horizontal="left" vertical="center"/>
      <protection hidden="1"/>
    </xf>
    <xf numFmtId="43" fontId="8" fillId="0" borderId="0" xfId="59" applyFont="1" applyAlignment="1">
      <alignment/>
    </xf>
    <xf numFmtId="0" fontId="8" fillId="0" borderId="0" xfId="0" applyFont="1" applyAlignment="1">
      <alignment/>
    </xf>
    <xf numFmtId="166" fontId="7" fillId="0" borderId="10" xfId="52" applyNumberFormat="1" applyFont="1" applyFill="1" applyBorder="1" applyAlignment="1" applyProtection="1">
      <alignment vertical="center" wrapText="1"/>
      <protection hidden="1"/>
    </xf>
    <xf numFmtId="167" fontId="7" fillId="0" borderId="11" xfId="52" applyNumberFormat="1" applyFont="1" applyFill="1" applyBorder="1" applyAlignment="1" applyProtection="1">
      <alignment vertical="center" wrapText="1"/>
      <protection hidden="1"/>
    </xf>
    <xf numFmtId="49" fontId="7" fillId="0" borderId="11" xfId="52" applyNumberFormat="1" applyFont="1" applyFill="1" applyBorder="1" applyAlignment="1" applyProtection="1">
      <alignment vertical="center" wrapText="1"/>
      <protection hidden="1"/>
    </xf>
    <xf numFmtId="166" fontId="7" fillId="0" borderId="11" xfId="52" applyNumberFormat="1" applyFont="1" applyFill="1" applyBorder="1" applyAlignment="1" applyProtection="1">
      <alignment vertical="center" wrapText="1"/>
      <protection hidden="1"/>
    </xf>
    <xf numFmtId="168" fontId="7" fillId="0" borderId="11" xfId="52" applyNumberFormat="1" applyFont="1" applyFill="1" applyBorder="1" applyAlignment="1" applyProtection="1">
      <alignment vertical="center" wrapText="1"/>
      <protection hidden="1"/>
    </xf>
    <xf numFmtId="170" fontId="7" fillId="34" borderId="11" xfId="52" applyNumberFormat="1" applyFont="1" applyFill="1" applyBorder="1" applyAlignment="1" applyProtection="1">
      <alignment vertical="center" wrapText="1"/>
      <protection hidden="1"/>
    </xf>
    <xf numFmtId="170" fontId="7" fillId="35" borderId="11" xfId="52" applyNumberFormat="1" applyFont="1" applyFill="1" applyBorder="1" applyAlignment="1" applyProtection="1">
      <alignment vertical="center" wrapText="1"/>
      <protection hidden="1"/>
    </xf>
    <xf numFmtId="165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8" fontId="5" fillId="0" borderId="11" xfId="52" applyNumberFormat="1" applyFont="1" applyFill="1" applyBorder="1" applyAlignment="1" applyProtection="1">
      <alignment horizontal="right" vertical="center" wrapText="1"/>
      <protection hidden="1"/>
    </xf>
    <xf numFmtId="169" fontId="5" fillId="34" borderId="11" xfId="52" applyNumberFormat="1" applyFont="1" applyFill="1" applyBorder="1" applyAlignment="1" applyProtection="1">
      <alignment horizontal="left" vertical="center" wrapText="1"/>
      <protection hidden="1"/>
    </xf>
    <xf numFmtId="43" fontId="7" fillId="0" borderId="11" xfId="59" applyFont="1" applyBorder="1" applyAlignment="1">
      <alignment vertical="center" wrapText="1"/>
    </xf>
    <xf numFmtId="169" fontId="7" fillId="0" borderId="11" xfId="52" applyNumberFormat="1" applyFont="1" applyFill="1" applyBorder="1" applyAlignment="1" applyProtection="1">
      <alignment vertical="center" wrapText="1"/>
      <protection hidden="1"/>
    </xf>
    <xf numFmtId="4" fontId="5" fillId="34" borderId="11" xfId="52" applyNumberFormat="1" applyFont="1" applyFill="1" applyBorder="1" applyAlignment="1" applyProtection="1">
      <alignment vertical="center" wrapText="1"/>
      <protection hidden="1"/>
    </xf>
    <xf numFmtId="169" fontId="5" fillId="0" borderId="16" xfId="52" applyNumberFormat="1" applyFont="1" applyFill="1" applyBorder="1" applyAlignment="1" applyProtection="1">
      <alignment vertical="center" wrapText="1"/>
      <protection hidden="1"/>
    </xf>
    <xf numFmtId="164" fontId="3" fillId="33" borderId="17" xfId="52" applyNumberFormat="1" applyFont="1" applyFill="1" applyBorder="1" applyAlignment="1" applyProtection="1">
      <alignment vertical="center"/>
      <protection hidden="1"/>
    </xf>
    <xf numFmtId="164" fontId="3" fillId="33" borderId="16" xfId="52" applyNumberFormat="1" applyFont="1" applyFill="1" applyBorder="1" applyAlignment="1" applyProtection="1">
      <alignment vertical="center"/>
      <protection hidden="1"/>
    </xf>
    <xf numFmtId="164" fontId="3" fillId="36" borderId="18" xfId="52" applyNumberFormat="1" applyFont="1" applyFill="1" applyBorder="1" applyAlignment="1" applyProtection="1">
      <alignment vertical="center"/>
      <protection hidden="1"/>
    </xf>
    <xf numFmtId="164" fontId="3" fillId="36" borderId="17" xfId="52" applyNumberFormat="1" applyFont="1" applyFill="1" applyBorder="1" applyAlignment="1" applyProtection="1">
      <alignment vertical="center"/>
      <protection hidden="1"/>
    </xf>
    <xf numFmtId="4" fontId="3" fillId="36" borderId="17" xfId="52" applyNumberFormat="1" applyFont="1" applyFill="1" applyBorder="1" applyAlignment="1" applyProtection="1">
      <alignment vertical="center"/>
      <protection hidden="1"/>
    </xf>
    <xf numFmtId="43" fontId="3" fillId="36" borderId="11" xfId="59" applyFont="1" applyFill="1" applyBorder="1" applyAlignment="1" applyProtection="1">
      <alignment horizontal="left" vertical="center"/>
      <protection hidden="1"/>
    </xf>
    <xf numFmtId="170" fontId="3" fillId="36" borderId="11" xfId="52" applyNumberFormat="1" applyFont="1" applyFill="1" applyBorder="1" applyAlignment="1" applyProtection="1">
      <alignment vertical="center" wrapText="1"/>
      <protection hidden="1"/>
    </xf>
    <xf numFmtId="0" fontId="3" fillId="36" borderId="14" xfId="52" applyNumberFormat="1" applyFont="1" applyFill="1" applyBorder="1" applyAlignment="1" applyProtection="1">
      <alignment vertical="center" wrapText="1"/>
      <protection hidden="1"/>
    </xf>
    <xf numFmtId="170" fontId="3" fillId="36" borderId="14" xfId="52" applyNumberFormat="1" applyFont="1" applyFill="1" applyBorder="1" applyAlignment="1" applyProtection="1">
      <alignment vertical="center" wrapText="1"/>
      <protection hidden="1"/>
    </xf>
    <xf numFmtId="166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5" fillId="0" borderId="11" xfId="52" applyNumberFormat="1" applyFont="1" applyFill="1" applyBorder="1" applyAlignment="1" applyProtection="1">
      <alignment horizontal="right" vertical="center" wrapText="1"/>
      <protection hidden="1"/>
    </xf>
    <xf numFmtId="49" fontId="5" fillId="0" borderId="11" xfId="52" applyNumberFormat="1" applyFont="1" applyFill="1" applyBorder="1" applyAlignment="1" applyProtection="1">
      <alignment horizontal="right" vertical="center" wrapText="1"/>
      <protection hidden="1"/>
    </xf>
    <xf numFmtId="166" fontId="5" fillId="0" borderId="11" xfId="52" applyNumberFormat="1" applyFont="1" applyFill="1" applyBorder="1" applyAlignment="1" applyProtection="1">
      <alignment horizontal="right" vertical="center" wrapText="1"/>
      <protection hidden="1"/>
    </xf>
    <xf numFmtId="169" fontId="5" fillId="34" borderId="11" xfId="52" applyNumberFormat="1" applyFont="1" applyFill="1" applyBorder="1" applyAlignment="1" applyProtection="1">
      <alignment horizontal="right" vertical="center" wrapText="1"/>
      <protection hidden="1"/>
    </xf>
    <xf numFmtId="166" fontId="3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3" fillId="0" borderId="11" xfId="52" applyNumberFormat="1" applyFont="1" applyFill="1" applyBorder="1" applyAlignment="1" applyProtection="1">
      <alignment horizontal="right" vertical="center" wrapText="1"/>
      <protection hidden="1"/>
    </xf>
    <xf numFmtId="49" fontId="3" fillId="0" borderId="11" xfId="52" applyNumberFormat="1" applyFont="1" applyFill="1" applyBorder="1" applyAlignment="1" applyProtection="1">
      <alignment horizontal="right" vertical="center" wrapText="1"/>
      <protection hidden="1"/>
    </xf>
    <xf numFmtId="166" fontId="3" fillId="0" borderId="11" xfId="52" applyNumberFormat="1" applyFont="1" applyFill="1" applyBorder="1" applyAlignment="1" applyProtection="1">
      <alignment horizontal="right" vertical="center" wrapText="1"/>
      <protection hidden="1"/>
    </xf>
    <xf numFmtId="168" fontId="3" fillId="0" borderId="11" xfId="52" applyNumberFormat="1" applyFont="1" applyFill="1" applyBorder="1" applyAlignment="1" applyProtection="1">
      <alignment horizontal="right" vertical="center" wrapText="1"/>
      <protection hidden="1"/>
    </xf>
    <xf numFmtId="169" fontId="3" fillId="34" borderId="11" xfId="52" applyNumberFormat="1" applyFont="1" applyFill="1" applyBorder="1" applyAlignment="1" applyProtection="1">
      <alignment horizontal="right" vertical="center" wrapText="1"/>
      <protection hidden="1"/>
    </xf>
    <xf numFmtId="166" fontId="6" fillId="0" borderId="16" xfId="52" applyNumberFormat="1" applyFont="1" applyFill="1" applyBorder="1" applyAlignment="1" applyProtection="1">
      <alignment horizontal="left" vertical="center" wrapText="1"/>
      <protection hidden="1"/>
    </xf>
    <xf numFmtId="164" fontId="3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Border="1" applyAlignment="1">
      <alignment horizontal="left"/>
    </xf>
    <xf numFmtId="0" fontId="8" fillId="0" borderId="0" xfId="0" applyFont="1" applyAlignment="1">
      <alignment horizontal="right" wrapText="1"/>
    </xf>
    <xf numFmtId="164" fontId="3" fillId="0" borderId="17" xfId="52" applyNumberFormat="1" applyFont="1" applyFill="1" applyBorder="1" applyAlignment="1" applyProtection="1">
      <alignment vertical="center" wrapText="1"/>
      <protection hidden="1"/>
    </xf>
    <xf numFmtId="164" fontId="3" fillId="0" borderId="16" xfId="52" applyNumberFormat="1" applyFont="1" applyFill="1" applyBorder="1" applyAlignment="1" applyProtection="1">
      <alignment vertical="center" wrapText="1"/>
      <protection hidden="1"/>
    </xf>
    <xf numFmtId="164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75" fontId="3" fillId="0" borderId="11" xfId="59" applyNumberFormat="1" applyFont="1" applyFill="1" applyBorder="1" applyAlignment="1" applyProtection="1">
      <alignment horizontal="left" vertical="center"/>
      <protection hidden="1"/>
    </xf>
    <xf numFmtId="175" fontId="3" fillId="0" borderId="11" xfId="52" applyNumberFormat="1" applyFont="1" applyFill="1" applyBorder="1" applyAlignment="1" applyProtection="1">
      <alignment vertical="center" wrapText="1"/>
      <protection hidden="1"/>
    </xf>
    <xf numFmtId="175" fontId="7" fillId="34" borderId="11" xfId="52" applyNumberFormat="1" applyFont="1" applyFill="1" applyBorder="1" applyAlignment="1" applyProtection="1">
      <alignment horizontal="right" vertical="center" wrapText="1"/>
      <protection hidden="1"/>
    </xf>
    <xf numFmtId="175" fontId="7" fillId="34" borderId="11" xfId="52" applyNumberFormat="1" applyFont="1" applyFill="1" applyBorder="1" applyAlignment="1" applyProtection="1">
      <alignment vertical="center" wrapText="1"/>
      <protection hidden="1"/>
    </xf>
    <xf numFmtId="175" fontId="6" fillId="34" borderId="11" xfId="52" applyNumberFormat="1" applyFont="1" applyFill="1" applyBorder="1" applyAlignment="1" applyProtection="1">
      <alignment vertical="center" wrapText="1"/>
      <protection hidden="1"/>
    </xf>
    <xf numFmtId="175" fontId="5" fillId="34" borderId="11" xfId="52" applyNumberFormat="1" applyFont="1" applyFill="1" applyBorder="1" applyAlignment="1" applyProtection="1">
      <alignment vertical="center" wrapText="1"/>
      <protection hidden="1"/>
    </xf>
    <xf numFmtId="175" fontId="5" fillId="0" borderId="11" xfId="52" applyNumberFormat="1" applyFont="1" applyFill="1" applyBorder="1" applyAlignment="1" applyProtection="1">
      <alignment vertical="center" wrapText="1"/>
      <protection hidden="1"/>
    </xf>
    <xf numFmtId="175" fontId="7" fillId="0" borderId="11" xfId="52" applyNumberFormat="1" applyFont="1" applyFill="1" applyBorder="1" applyAlignment="1" applyProtection="1">
      <alignment vertical="center" wrapText="1"/>
      <protection hidden="1"/>
    </xf>
    <xf numFmtId="175" fontId="3" fillId="34" borderId="11" xfId="52" applyNumberFormat="1" applyFont="1" applyFill="1" applyBorder="1" applyAlignment="1" applyProtection="1">
      <alignment vertical="center" wrapText="1"/>
      <protection hidden="1"/>
    </xf>
    <xf numFmtId="175" fontId="3" fillId="36" borderId="14" xfId="52" applyNumberFormat="1" applyFont="1" applyFill="1" applyBorder="1" applyAlignment="1" applyProtection="1">
      <alignment vertical="center" wrapText="1"/>
      <protection hidden="1"/>
    </xf>
    <xf numFmtId="175" fontId="4" fillId="0" borderId="0" xfId="0" applyNumberFormat="1" applyFont="1" applyAlignment="1">
      <alignment vertical="center" wrapText="1"/>
    </xf>
    <xf numFmtId="175" fontId="4" fillId="0" borderId="0" xfId="0" applyNumberFormat="1" applyFont="1" applyAlignment="1">
      <alignment wrapText="1"/>
    </xf>
    <xf numFmtId="175" fontId="4" fillId="0" borderId="0" xfId="0" applyNumberFormat="1" applyFont="1" applyAlignment="1">
      <alignment/>
    </xf>
    <xf numFmtId="0" fontId="6" fillId="0" borderId="11" xfId="0" applyFont="1" applyBorder="1" applyAlignment="1">
      <alignment horizontal="left" wrapText="1"/>
    </xf>
    <xf numFmtId="164" fontId="7" fillId="0" borderId="18" xfId="52" applyNumberFormat="1" applyFont="1" applyFill="1" applyBorder="1" applyAlignment="1" applyProtection="1">
      <alignment vertical="center" wrapText="1"/>
      <protection hidden="1"/>
    </xf>
    <xf numFmtId="14" fontId="6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/>
    </xf>
    <xf numFmtId="166" fontId="6" fillId="0" borderId="18" xfId="52" applyNumberFormat="1" applyFont="1" applyFill="1" applyBorder="1" applyAlignment="1" applyProtection="1">
      <alignment vertical="center" wrapText="1"/>
      <protection hidden="1"/>
    </xf>
    <xf numFmtId="166" fontId="6" fillId="0" borderId="17" xfId="52" applyNumberFormat="1" applyFont="1" applyFill="1" applyBorder="1" applyAlignment="1" applyProtection="1">
      <alignment vertical="center" wrapText="1"/>
      <protection hidden="1"/>
    </xf>
    <xf numFmtId="166" fontId="6" fillId="0" borderId="16" xfId="52" applyNumberFormat="1" applyFont="1" applyFill="1" applyBorder="1" applyAlignment="1" applyProtection="1">
      <alignment vertical="center" wrapText="1"/>
      <protection hidden="1"/>
    </xf>
    <xf numFmtId="166" fontId="6" fillId="0" borderId="11" xfId="52" applyNumberFormat="1" applyFont="1" applyFill="1" applyBorder="1" applyAlignment="1" applyProtection="1">
      <alignment vertical="center" wrapText="1"/>
      <protection hidden="1"/>
    </xf>
    <xf numFmtId="169" fontId="5" fillId="34" borderId="12" xfId="52" applyNumberFormat="1" applyFont="1" applyFill="1" applyBorder="1" applyAlignment="1" applyProtection="1">
      <alignment vertical="center" wrapText="1"/>
      <protection hidden="1"/>
    </xf>
    <xf numFmtId="164" fontId="7" fillId="0" borderId="11" xfId="52" applyNumberFormat="1" applyFont="1" applyFill="1" applyBorder="1" applyAlignment="1" applyProtection="1">
      <alignment vertical="center" wrapText="1"/>
      <protection hidden="1"/>
    </xf>
    <xf numFmtId="0" fontId="3" fillId="36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36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36" borderId="21" xfId="52" applyNumberFormat="1" applyFont="1" applyFill="1" applyBorder="1" applyAlignment="1" applyProtection="1">
      <alignment horizontal="center" vertical="center" wrapText="1"/>
      <protection hidden="1"/>
    </xf>
    <xf numFmtId="166" fontId="6" fillId="0" borderId="18" xfId="52" applyNumberFormat="1" applyFont="1" applyFill="1" applyBorder="1" applyAlignment="1" applyProtection="1">
      <alignment horizontal="left" vertical="center" wrapText="1"/>
      <protection hidden="1"/>
    </xf>
    <xf numFmtId="166" fontId="6" fillId="0" borderId="17" xfId="52" applyNumberFormat="1" applyFont="1" applyFill="1" applyBorder="1" applyAlignment="1" applyProtection="1">
      <alignment horizontal="left" vertical="center" wrapText="1"/>
      <protection hidden="1"/>
    </xf>
    <xf numFmtId="166" fontId="6" fillId="0" borderId="16" xfId="52" applyNumberFormat="1" applyFont="1" applyFill="1" applyBorder="1" applyAlignment="1" applyProtection="1">
      <alignment horizontal="left" vertical="center" wrapText="1"/>
      <protection hidden="1"/>
    </xf>
    <xf numFmtId="166" fontId="3" fillId="0" borderId="18" xfId="52" applyNumberFormat="1" applyFont="1" applyFill="1" applyBorder="1" applyAlignment="1" applyProtection="1">
      <alignment horizontal="left" vertical="center" wrapText="1"/>
      <protection hidden="1"/>
    </xf>
    <xf numFmtId="166" fontId="3" fillId="0" borderId="17" xfId="52" applyNumberFormat="1" applyFont="1" applyFill="1" applyBorder="1" applyAlignment="1" applyProtection="1">
      <alignment horizontal="left" vertical="center" wrapText="1"/>
      <protection hidden="1"/>
    </xf>
    <xf numFmtId="166" fontId="3" fillId="0" borderId="16" xfId="52" applyNumberFormat="1" applyFont="1" applyFill="1" applyBorder="1" applyAlignment="1" applyProtection="1">
      <alignment horizontal="left" vertical="center" wrapText="1"/>
      <protection hidden="1"/>
    </xf>
    <xf numFmtId="166" fontId="5" fillId="0" borderId="18" xfId="52" applyNumberFormat="1" applyFont="1" applyFill="1" applyBorder="1" applyAlignment="1" applyProtection="1">
      <alignment horizontal="left" vertical="center" wrapText="1"/>
      <protection hidden="1"/>
    </xf>
    <xf numFmtId="166" fontId="5" fillId="0" borderId="17" xfId="52" applyNumberFormat="1" applyFont="1" applyFill="1" applyBorder="1" applyAlignment="1" applyProtection="1">
      <alignment horizontal="left" vertical="center" wrapText="1"/>
      <protection hidden="1"/>
    </xf>
    <xf numFmtId="166" fontId="5" fillId="0" borderId="16" xfId="52" applyNumberFormat="1" applyFont="1" applyFill="1" applyBorder="1" applyAlignment="1" applyProtection="1">
      <alignment horizontal="left" vertical="center" wrapText="1"/>
      <protection hidden="1"/>
    </xf>
    <xf numFmtId="166" fontId="3" fillId="36" borderId="18" xfId="52" applyNumberFormat="1" applyFont="1" applyFill="1" applyBorder="1" applyAlignment="1" applyProtection="1">
      <alignment horizontal="left" vertical="center" wrapText="1"/>
      <protection hidden="1"/>
    </xf>
    <xf numFmtId="166" fontId="3" fillId="36" borderId="17" xfId="52" applyNumberFormat="1" applyFont="1" applyFill="1" applyBorder="1" applyAlignment="1" applyProtection="1">
      <alignment horizontal="left" vertical="center" wrapText="1"/>
      <protection hidden="1"/>
    </xf>
    <xf numFmtId="166" fontId="3" fillId="36" borderId="16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64" fontId="3" fillId="36" borderId="18" xfId="52" applyNumberFormat="1" applyFont="1" applyFill="1" applyBorder="1" applyAlignment="1" applyProtection="1">
      <alignment horizontal="left" vertical="center"/>
      <protection hidden="1"/>
    </xf>
    <xf numFmtId="164" fontId="3" fillId="36" borderId="17" xfId="52" applyNumberFormat="1" applyFont="1" applyFill="1" applyBorder="1" applyAlignment="1" applyProtection="1">
      <alignment horizontal="left" vertical="center"/>
      <protection hidden="1"/>
    </xf>
    <xf numFmtId="164" fontId="3" fillId="36" borderId="16" xfId="52" applyNumberFormat="1" applyFont="1" applyFill="1" applyBorder="1" applyAlignment="1" applyProtection="1">
      <alignment horizontal="left" vertical="center"/>
      <protection hidden="1"/>
    </xf>
    <xf numFmtId="164" fontId="3" fillId="0" borderId="18" xfId="52" applyNumberFormat="1" applyFont="1" applyFill="1" applyBorder="1" applyAlignment="1" applyProtection="1">
      <alignment horizontal="left" vertical="center" wrapText="1"/>
      <protection hidden="1"/>
    </xf>
    <xf numFmtId="164" fontId="3" fillId="0" borderId="17" xfId="52" applyNumberFormat="1" applyFont="1" applyFill="1" applyBorder="1" applyAlignment="1" applyProtection="1">
      <alignment horizontal="left" vertical="center" wrapText="1"/>
      <protection hidden="1"/>
    </xf>
    <xf numFmtId="164" fontId="3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64" fontId="6" fillId="36" borderId="18" xfId="52" applyNumberFormat="1" applyFont="1" applyFill="1" applyBorder="1" applyAlignment="1" applyProtection="1">
      <alignment horizontal="left" vertical="center" wrapText="1"/>
      <protection hidden="1"/>
    </xf>
    <xf numFmtId="164" fontId="6" fillId="36" borderId="17" xfId="52" applyNumberFormat="1" applyFont="1" applyFill="1" applyBorder="1" applyAlignment="1" applyProtection="1">
      <alignment horizontal="left" vertical="center" wrapText="1"/>
      <protection hidden="1"/>
    </xf>
    <xf numFmtId="164" fontId="6" fillId="36" borderId="16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 horizontal="center" wrapText="1"/>
      <protection hidden="1"/>
    </xf>
    <xf numFmtId="0" fontId="3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34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2" applyFont="1" applyBorder="1" applyAlignment="1" applyProtection="1">
      <alignment horizontal="center" vertical="center" wrapText="1"/>
      <protection hidden="1"/>
    </xf>
    <xf numFmtId="175" fontId="3" fillId="34" borderId="22" xfId="52" applyNumberFormat="1" applyFont="1" applyFill="1" applyBorder="1" applyAlignment="1" applyProtection="1">
      <alignment horizontal="center" vertical="center" wrapText="1"/>
      <protection hidden="1"/>
    </xf>
    <xf numFmtId="175" fontId="3" fillId="34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34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34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34" borderId="25" xfId="52" applyNumberFormat="1" applyFont="1" applyFill="1" applyBorder="1" applyAlignment="1" applyProtection="1">
      <alignment horizontal="center" vertical="center" wrapText="1"/>
      <protection hidden="1"/>
    </xf>
    <xf numFmtId="166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2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="125" zoomScaleNormal="125" zoomScalePageLayoutView="0" workbookViewId="0" topLeftCell="A1">
      <selection activeCell="I15" sqref="I15"/>
    </sheetView>
  </sheetViews>
  <sheetFormatPr defaultColWidth="9.125" defaultRowHeight="12.75"/>
  <cols>
    <col min="1" max="1" width="5.50390625" style="1" customWidth="1"/>
    <col min="2" max="2" width="6.125" style="1" customWidth="1"/>
    <col min="3" max="3" width="10.125" style="1" customWidth="1"/>
    <col min="4" max="4" width="4.50390625" style="1" customWidth="1"/>
    <col min="5" max="5" width="4.625" style="1" customWidth="1"/>
    <col min="6" max="6" width="10.125" style="1" customWidth="1"/>
    <col min="7" max="7" width="9.125" style="1" customWidth="1"/>
    <col min="8" max="8" width="58.00390625" style="1" customWidth="1"/>
    <col min="9" max="9" width="14.625" style="1" customWidth="1"/>
    <col min="10" max="10" width="0.12890625" style="1" hidden="1" customWidth="1"/>
    <col min="11" max="11" width="13.50390625" style="1" hidden="1" customWidth="1"/>
    <col min="12" max="12" width="0.37109375" style="1" hidden="1" customWidth="1"/>
    <col min="13" max="13" width="16.625" style="1" hidden="1" customWidth="1"/>
    <col min="14" max="14" width="11.125" style="1" hidden="1" customWidth="1"/>
    <col min="15" max="16384" width="9.125" style="1" customWidth="1"/>
  </cols>
  <sheetData>
    <row r="1" spans="1:14" ht="12" thickBot="1">
      <c r="A1" s="144" t="s">
        <v>51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1.25">
      <c r="A2" s="145" t="s">
        <v>0</v>
      </c>
      <c r="B2" s="124"/>
      <c r="C2" s="124"/>
      <c r="D2" s="124"/>
      <c r="E2" s="124"/>
      <c r="F2" s="124"/>
      <c r="G2" s="147" t="s">
        <v>1</v>
      </c>
      <c r="H2" s="147" t="s">
        <v>2</v>
      </c>
      <c r="I2" s="147" t="s">
        <v>53</v>
      </c>
      <c r="J2" s="135" t="s">
        <v>3</v>
      </c>
      <c r="K2" s="124" t="s">
        <v>4</v>
      </c>
      <c r="L2" s="124" t="s">
        <v>5</v>
      </c>
      <c r="M2" s="135" t="s">
        <v>6</v>
      </c>
      <c r="N2" s="138" t="s">
        <v>7</v>
      </c>
    </row>
    <row r="3" spans="1:14" ht="11.25">
      <c r="A3" s="146"/>
      <c r="B3" s="125"/>
      <c r="C3" s="125"/>
      <c r="D3" s="125"/>
      <c r="E3" s="125"/>
      <c r="F3" s="125"/>
      <c r="G3" s="148"/>
      <c r="H3" s="148"/>
      <c r="I3" s="148"/>
      <c r="J3" s="136"/>
      <c r="K3" s="125"/>
      <c r="L3" s="125"/>
      <c r="M3" s="136"/>
      <c r="N3" s="139"/>
    </row>
    <row r="4" spans="1:14" ht="11.25">
      <c r="A4" s="2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148"/>
      <c r="H4" s="148"/>
      <c r="I4" s="148"/>
      <c r="J4" s="137"/>
      <c r="K4" s="125"/>
      <c r="L4" s="125"/>
      <c r="M4" s="137"/>
      <c r="N4" s="140"/>
    </row>
    <row r="5" spans="1:14" ht="12">
      <c r="A5" s="61" t="s">
        <v>14</v>
      </c>
      <c r="B5" s="62"/>
      <c r="C5" s="62"/>
      <c r="D5" s="62"/>
      <c r="E5" s="62"/>
      <c r="F5" s="62"/>
      <c r="G5" s="62"/>
      <c r="H5" s="62"/>
      <c r="I5" s="63">
        <f>I7-I36+I41+I49+I51</f>
        <v>24881.25</v>
      </c>
      <c r="J5" s="59"/>
      <c r="K5" s="59"/>
      <c r="L5" s="60"/>
      <c r="M5" s="4"/>
      <c r="N5" s="5"/>
    </row>
    <row r="6" spans="1:14" ht="12">
      <c r="A6" s="61" t="s">
        <v>76</v>
      </c>
      <c r="B6" s="62"/>
      <c r="C6" s="62"/>
      <c r="D6" s="62"/>
      <c r="E6" s="62"/>
      <c r="F6" s="62"/>
      <c r="G6" s="62"/>
      <c r="H6" s="62"/>
      <c r="I6" s="63">
        <f>I36+I54</f>
        <v>230</v>
      </c>
      <c r="J6" s="59"/>
      <c r="K6" s="59"/>
      <c r="L6" s="60"/>
      <c r="M6" s="4"/>
      <c r="N6" s="5"/>
    </row>
    <row r="7" spans="1:14" ht="11.25">
      <c r="A7" s="126" t="s">
        <v>15</v>
      </c>
      <c r="B7" s="127"/>
      <c r="C7" s="127"/>
      <c r="D7" s="127"/>
      <c r="E7" s="127"/>
      <c r="F7" s="127"/>
      <c r="G7" s="127"/>
      <c r="H7" s="128"/>
      <c r="I7" s="64">
        <f>I8+I17+I19</f>
        <v>15527.25</v>
      </c>
      <c r="J7" s="6">
        <f>J8+J17+J19</f>
        <v>8972338.48</v>
      </c>
      <c r="K7" s="6">
        <f>K8+K17+K19</f>
        <v>6203759.67</v>
      </c>
      <c r="L7" s="6">
        <f>L8+L17+L19</f>
        <v>-6188654.55</v>
      </c>
      <c r="M7" s="6">
        <f>M8+M17+M19</f>
        <v>3253090.5999999996</v>
      </c>
      <c r="N7" s="7">
        <f aca="true" t="shared" si="0" ref="N7:N34">K7/I7*100</f>
        <v>39954.01420084046</v>
      </c>
    </row>
    <row r="8" spans="1:15" s="43" customFormat="1" ht="12">
      <c r="A8" s="129" t="s">
        <v>16</v>
      </c>
      <c r="B8" s="130"/>
      <c r="C8" s="130"/>
      <c r="D8" s="130"/>
      <c r="E8" s="130"/>
      <c r="F8" s="130"/>
      <c r="G8" s="130"/>
      <c r="H8" s="131"/>
      <c r="I8" s="41">
        <f>I9+I15+I16</f>
        <v>5808.34</v>
      </c>
      <c r="J8" s="41">
        <f>SUM(J9:J16)</f>
        <v>109999</v>
      </c>
      <c r="K8" s="41">
        <f>SUM(K9:K16)</f>
        <v>504219.79</v>
      </c>
      <c r="L8" s="41">
        <f>SUM(L9:L16)</f>
        <v>-498411.44999999995</v>
      </c>
      <c r="M8" s="41">
        <f>SUM(M9:M16)</f>
        <v>0</v>
      </c>
      <c r="N8" s="8">
        <f t="shared" si="0"/>
        <v>8680.96203045965</v>
      </c>
      <c r="O8" s="42"/>
    </row>
    <row r="9" spans="1:14" ht="36">
      <c r="A9" s="27">
        <v>851</v>
      </c>
      <c r="B9" s="28">
        <v>113</v>
      </c>
      <c r="C9" s="29" t="s">
        <v>17</v>
      </c>
      <c r="D9" s="30" t="s">
        <v>18</v>
      </c>
      <c r="E9" s="30">
        <v>226</v>
      </c>
      <c r="F9" s="31">
        <v>2267000</v>
      </c>
      <c r="G9" s="32">
        <v>10400</v>
      </c>
      <c r="H9" s="32" t="s">
        <v>19</v>
      </c>
      <c r="I9" s="23">
        <f>SUM(I10:I14)</f>
        <v>5408.34</v>
      </c>
      <c r="J9" s="23">
        <v>10000</v>
      </c>
      <c r="K9" s="21">
        <v>404220.79</v>
      </c>
      <c r="L9" s="24">
        <f>I9-K9</f>
        <v>-398812.44999999995</v>
      </c>
      <c r="M9" s="24">
        <f>M15+M16</f>
        <v>0</v>
      </c>
      <c r="N9" s="26">
        <f t="shared" si="0"/>
        <v>7474.026965760288</v>
      </c>
    </row>
    <row r="10" spans="1:14" s="52" customFormat="1" ht="12">
      <c r="A10" s="44"/>
      <c r="B10" s="45"/>
      <c r="C10" s="46"/>
      <c r="D10" s="47"/>
      <c r="E10" s="47"/>
      <c r="F10" s="48"/>
      <c r="G10" s="22"/>
      <c r="H10" s="22" t="s">
        <v>52</v>
      </c>
      <c r="I10" s="49">
        <v>1420</v>
      </c>
      <c r="J10" s="49"/>
      <c r="K10" s="50"/>
      <c r="L10" s="34"/>
      <c r="M10" s="34"/>
      <c r="N10" s="51"/>
    </row>
    <row r="11" spans="1:14" s="52" customFormat="1" ht="24">
      <c r="A11" s="44"/>
      <c r="B11" s="45"/>
      <c r="C11" s="46"/>
      <c r="D11" s="47"/>
      <c r="E11" s="47"/>
      <c r="F11" s="48"/>
      <c r="G11" s="22"/>
      <c r="H11" s="22" t="s">
        <v>54</v>
      </c>
      <c r="I11" s="49">
        <v>1541.43</v>
      </c>
      <c r="J11" s="49"/>
      <c r="K11" s="50"/>
      <c r="L11" s="34"/>
      <c r="M11" s="34"/>
      <c r="N11" s="51"/>
    </row>
    <row r="12" spans="1:14" s="52" customFormat="1" ht="12">
      <c r="A12" s="44"/>
      <c r="B12" s="45"/>
      <c r="C12" s="46"/>
      <c r="D12" s="47"/>
      <c r="E12" s="47"/>
      <c r="F12" s="48"/>
      <c r="G12" s="22"/>
      <c r="H12" s="22" t="s">
        <v>57</v>
      </c>
      <c r="I12" s="49">
        <v>1360</v>
      </c>
      <c r="J12" s="49"/>
      <c r="K12" s="50"/>
      <c r="L12" s="34"/>
      <c r="M12" s="34"/>
      <c r="N12" s="51"/>
    </row>
    <row r="13" spans="1:14" s="52" customFormat="1" ht="24">
      <c r="A13" s="44"/>
      <c r="B13" s="45"/>
      <c r="C13" s="46"/>
      <c r="D13" s="47"/>
      <c r="E13" s="47"/>
      <c r="F13" s="48"/>
      <c r="G13" s="22"/>
      <c r="H13" s="22" t="s">
        <v>56</v>
      </c>
      <c r="I13" s="49">
        <v>690.91</v>
      </c>
      <c r="J13" s="49"/>
      <c r="K13" s="50"/>
      <c r="L13" s="34"/>
      <c r="M13" s="34"/>
      <c r="N13" s="51"/>
    </row>
    <row r="14" spans="1:14" s="52" customFormat="1" ht="12">
      <c r="A14" s="44"/>
      <c r="B14" s="45"/>
      <c r="C14" s="46"/>
      <c r="D14" s="47"/>
      <c r="E14" s="47"/>
      <c r="F14" s="48"/>
      <c r="G14" s="22"/>
      <c r="H14" s="22" t="s">
        <v>55</v>
      </c>
      <c r="I14" s="49">
        <v>396</v>
      </c>
      <c r="J14" s="49"/>
      <c r="K14" s="50"/>
      <c r="L14" s="34"/>
      <c r="M14" s="34"/>
      <c r="N14" s="51"/>
    </row>
    <row r="15" spans="1:14" ht="12">
      <c r="A15" s="27">
        <v>851</v>
      </c>
      <c r="B15" s="28">
        <v>113</v>
      </c>
      <c r="C15" s="29" t="s">
        <v>17</v>
      </c>
      <c r="D15" s="30" t="s">
        <v>18</v>
      </c>
      <c r="E15" s="30">
        <v>226</v>
      </c>
      <c r="F15" s="31">
        <v>2267000</v>
      </c>
      <c r="G15" s="32">
        <v>10400</v>
      </c>
      <c r="H15" s="32" t="s">
        <v>58</v>
      </c>
      <c r="I15" s="23">
        <v>200</v>
      </c>
      <c r="J15" s="23">
        <v>0</v>
      </c>
      <c r="K15" s="21"/>
      <c r="L15" s="24">
        <f>I15-K15</f>
        <v>200</v>
      </c>
      <c r="M15" s="24">
        <f>J15-K15</f>
        <v>0</v>
      </c>
      <c r="N15" s="26">
        <f t="shared" si="0"/>
        <v>0</v>
      </c>
    </row>
    <row r="16" spans="1:14" ht="24">
      <c r="A16" s="27">
        <v>851</v>
      </c>
      <c r="B16" s="28">
        <v>113</v>
      </c>
      <c r="C16" s="29" t="s">
        <v>17</v>
      </c>
      <c r="D16" s="30" t="s">
        <v>18</v>
      </c>
      <c r="E16" s="30">
        <v>226</v>
      </c>
      <c r="F16" s="31">
        <v>2267000</v>
      </c>
      <c r="G16" s="32">
        <v>10400</v>
      </c>
      <c r="H16" s="32" t="s">
        <v>59</v>
      </c>
      <c r="I16" s="23">
        <v>200</v>
      </c>
      <c r="J16" s="40">
        <v>99999</v>
      </c>
      <c r="K16" s="21">
        <v>99999</v>
      </c>
      <c r="L16" s="24">
        <f>I16-K16</f>
        <v>-99799</v>
      </c>
      <c r="M16" s="24">
        <f>J16-K16</f>
        <v>0</v>
      </c>
      <c r="N16" s="26">
        <f t="shared" si="0"/>
        <v>49999.5</v>
      </c>
    </row>
    <row r="17" spans="1:14" ht="12">
      <c r="A17" s="132" t="s">
        <v>20</v>
      </c>
      <c r="B17" s="133"/>
      <c r="C17" s="133"/>
      <c r="D17" s="133"/>
      <c r="E17" s="133"/>
      <c r="F17" s="133"/>
      <c r="G17" s="133"/>
      <c r="H17" s="134"/>
      <c r="I17" s="19">
        <f>I18</f>
        <v>144</v>
      </c>
      <c r="J17" s="19">
        <f>J18</f>
        <v>0</v>
      </c>
      <c r="K17" s="20">
        <f>K18</f>
        <v>0</v>
      </c>
      <c r="L17" s="19">
        <f>L18</f>
        <v>144</v>
      </c>
      <c r="M17" s="19">
        <f>M18</f>
        <v>0</v>
      </c>
      <c r="N17" s="18">
        <f t="shared" si="0"/>
        <v>0</v>
      </c>
    </row>
    <row r="18" spans="1:14" ht="24">
      <c r="A18" s="27">
        <v>851</v>
      </c>
      <c r="B18" s="28">
        <v>113</v>
      </c>
      <c r="C18" s="29" t="s">
        <v>21</v>
      </c>
      <c r="D18" s="30" t="s">
        <v>18</v>
      </c>
      <c r="E18" s="30">
        <v>226</v>
      </c>
      <c r="F18" s="31">
        <v>2267000</v>
      </c>
      <c r="G18" s="32">
        <v>10400</v>
      </c>
      <c r="H18" s="32" t="s">
        <v>60</v>
      </c>
      <c r="I18" s="23">
        <v>144</v>
      </c>
      <c r="J18" s="24">
        <v>0</v>
      </c>
      <c r="K18" s="21"/>
      <c r="L18" s="24">
        <f>I18-K18</f>
        <v>144</v>
      </c>
      <c r="M18" s="24">
        <f>J18-K18</f>
        <v>0</v>
      </c>
      <c r="N18" s="26">
        <f t="shared" si="0"/>
        <v>0</v>
      </c>
    </row>
    <row r="19" spans="1:14" ht="12">
      <c r="A19" s="112" t="s">
        <v>22</v>
      </c>
      <c r="B19" s="113"/>
      <c r="C19" s="113"/>
      <c r="D19" s="113"/>
      <c r="E19" s="113"/>
      <c r="F19" s="113"/>
      <c r="G19" s="113"/>
      <c r="H19" s="114"/>
      <c r="I19" s="19">
        <f>SUM(I20:I23)+SUM(I26:I29)+I34+I36+I35</f>
        <v>9574.91</v>
      </c>
      <c r="J19" s="19">
        <f>J20+J21+J23+J26+J27+J28+J29+J34+J37+J39</f>
        <v>8862339.48</v>
      </c>
      <c r="K19" s="20">
        <f>K20+K21+K23+K26+K27+K28+K29+K34+K37+K39</f>
        <v>5699539.88</v>
      </c>
      <c r="L19" s="19">
        <f>L20+L21+L23+L26+L27+L28+L29+L34+L37+L39</f>
        <v>-5690387.1</v>
      </c>
      <c r="M19" s="19">
        <f>M20+M21+M23+M26+M27+M28+M29+M34+M37+M39</f>
        <v>3253090.5999999996</v>
      </c>
      <c r="N19" s="18">
        <f t="shared" si="0"/>
        <v>59525.780190101</v>
      </c>
    </row>
    <row r="20" spans="1:14" ht="24">
      <c r="A20" s="68">
        <v>851</v>
      </c>
      <c r="B20" s="69">
        <v>113</v>
      </c>
      <c r="C20" s="70" t="s">
        <v>23</v>
      </c>
      <c r="D20" s="71">
        <v>880</v>
      </c>
      <c r="E20" s="71">
        <v>290</v>
      </c>
      <c r="F20" s="53" t="s">
        <v>24</v>
      </c>
      <c r="G20" s="72">
        <v>10400</v>
      </c>
      <c r="H20" s="33" t="s">
        <v>25</v>
      </c>
      <c r="I20" s="24">
        <v>37.1</v>
      </c>
      <c r="J20" s="24">
        <v>28943.87</v>
      </c>
      <c r="K20" s="21">
        <v>28943.87</v>
      </c>
      <c r="L20" s="24">
        <f>I20-K20</f>
        <v>-28906.77</v>
      </c>
      <c r="M20" s="24">
        <f>J20-K20</f>
        <v>0</v>
      </c>
      <c r="N20" s="26">
        <f t="shared" si="0"/>
        <v>78015.82210242588</v>
      </c>
    </row>
    <row r="21" spans="1:14" ht="24">
      <c r="A21" s="68">
        <v>851</v>
      </c>
      <c r="B21" s="69">
        <v>113</v>
      </c>
      <c r="C21" s="70" t="s">
        <v>23</v>
      </c>
      <c r="D21" s="71" t="s">
        <v>18</v>
      </c>
      <c r="E21" s="71">
        <v>223</v>
      </c>
      <c r="F21" s="53">
        <v>2231000</v>
      </c>
      <c r="G21" s="72">
        <v>10400</v>
      </c>
      <c r="H21" s="33" t="s">
        <v>61</v>
      </c>
      <c r="I21" s="24">
        <v>1454.6</v>
      </c>
      <c r="J21" s="24">
        <v>1056214.18</v>
      </c>
      <c r="K21" s="21">
        <v>643837.38</v>
      </c>
      <c r="L21" s="24">
        <f>I21-K21</f>
        <v>-642382.78</v>
      </c>
      <c r="M21" s="24">
        <f>J21-K21</f>
        <v>412376.79999999993</v>
      </c>
      <c r="N21" s="26">
        <f t="shared" si="0"/>
        <v>44262.16004399835</v>
      </c>
    </row>
    <row r="22" spans="1:14" ht="12">
      <c r="A22" s="68">
        <v>851</v>
      </c>
      <c r="B22" s="69">
        <v>113</v>
      </c>
      <c r="C22" s="70" t="s">
        <v>23</v>
      </c>
      <c r="D22" s="71" t="s">
        <v>18</v>
      </c>
      <c r="E22" s="71">
        <v>223</v>
      </c>
      <c r="F22" s="53">
        <v>2232000</v>
      </c>
      <c r="G22" s="72">
        <v>10400</v>
      </c>
      <c r="H22" s="32" t="s">
        <v>62</v>
      </c>
      <c r="I22" s="24">
        <v>22.13</v>
      </c>
      <c r="J22" s="24"/>
      <c r="K22" s="21"/>
      <c r="L22" s="24"/>
      <c r="M22" s="24"/>
      <c r="N22" s="26"/>
    </row>
    <row r="23" spans="1:14" ht="12">
      <c r="A23" s="68">
        <v>851</v>
      </c>
      <c r="B23" s="69">
        <v>113</v>
      </c>
      <c r="C23" s="70" t="s">
        <v>23</v>
      </c>
      <c r="D23" s="71" t="s">
        <v>18</v>
      </c>
      <c r="E23" s="71">
        <v>223</v>
      </c>
      <c r="F23" s="53">
        <v>2233000</v>
      </c>
      <c r="G23" s="72">
        <v>10400</v>
      </c>
      <c r="H23" s="32" t="s">
        <v>63</v>
      </c>
      <c r="I23" s="23">
        <f>I24+I25</f>
        <v>781.38</v>
      </c>
      <c r="J23" s="23">
        <f>J24+J25</f>
        <v>90000</v>
      </c>
      <c r="K23" s="21">
        <f>K24+K25</f>
        <v>136774.75</v>
      </c>
      <c r="L23" s="24">
        <f>L24+L25</f>
        <v>-135993.37</v>
      </c>
      <c r="M23" s="24">
        <f>M24+M25</f>
        <v>-46774.75</v>
      </c>
      <c r="N23" s="26">
        <f t="shared" si="0"/>
        <v>17504.255291919424</v>
      </c>
    </row>
    <row r="24" spans="1:14" ht="12">
      <c r="A24" s="73"/>
      <c r="B24" s="74"/>
      <c r="C24" s="75"/>
      <c r="D24" s="76"/>
      <c r="E24" s="76"/>
      <c r="F24" s="77"/>
      <c r="G24" s="78"/>
      <c r="H24" s="22" t="s">
        <v>26</v>
      </c>
      <c r="I24" s="23">
        <v>199.4</v>
      </c>
      <c r="J24" s="24">
        <v>90000</v>
      </c>
      <c r="K24" s="25">
        <v>136774.75</v>
      </c>
      <c r="L24" s="24">
        <f>I24-K24</f>
        <v>-136575.35</v>
      </c>
      <c r="M24" s="24">
        <f>J24-K24</f>
        <v>-46774.75</v>
      </c>
      <c r="N24" s="26">
        <f t="shared" si="0"/>
        <v>68593.15446339016</v>
      </c>
    </row>
    <row r="25" spans="1:14" ht="12">
      <c r="A25" s="73"/>
      <c r="B25" s="74"/>
      <c r="C25" s="75"/>
      <c r="D25" s="76"/>
      <c r="E25" s="76"/>
      <c r="F25" s="77"/>
      <c r="G25" s="78"/>
      <c r="H25" s="22" t="s">
        <v>27</v>
      </c>
      <c r="I25" s="23">
        <v>581.98</v>
      </c>
      <c r="J25" s="24"/>
      <c r="K25" s="25">
        <v>0</v>
      </c>
      <c r="L25" s="24">
        <f>I25-K25</f>
        <v>581.98</v>
      </c>
      <c r="M25" s="24">
        <f>J25-K25</f>
        <v>0</v>
      </c>
      <c r="N25" s="26">
        <f t="shared" si="0"/>
        <v>0</v>
      </c>
    </row>
    <row r="26" spans="1:14" ht="24">
      <c r="A26" s="68">
        <v>851</v>
      </c>
      <c r="B26" s="69">
        <v>113</v>
      </c>
      <c r="C26" s="70" t="s">
        <v>23</v>
      </c>
      <c r="D26" s="71" t="s">
        <v>18</v>
      </c>
      <c r="E26" s="71">
        <v>225</v>
      </c>
      <c r="F26" s="53">
        <v>2251000</v>
      </c>
      <c r="G26" s="72">
        <v>10400</v>
      </c>
      <c r="H26" s="32" t="s">
        <v>67</v>
      </c>
      <c r="I26" s="23">
        <v>3</v>
      </c>
      <c r="J26" s="24">
        <v>2948.04</v>
      </c>
      <c r="K26" s="21">
        <v>1965.36</v>
      </c>
      <c r="L26" s="24">
        <f>I26-K26</f>
        <v>-1962.36</v>
      </c>
      <c r="M26" s="24">
        <f>J26-K26</f>
        <v>982.6800000000001</v>
      </c>
      <c r="N26" s="26">
        <f t="shared" si="0"/>
        <v>65512</v>
      </c>
    </row>
    <row r="27" spans="1:14" ht="12">
      <c r="A27" s="68">
        <v>851</v>
      </c>
      <c r="B27" s="69">
        <v>113</v>
      </c>
      <c r="C27" s="70" t="s">
        <v>23</v>
      </c>
      <c r="D27" s="71">
        <v>244</v>
      </c>
      <c r="E27" s="71">
        <v>223</v>
      </c>
      <c r="F27" s="53" t="s">
        <v>28</v>
      </c>
      <c r="G27" s="72">
        <v>10400</v>
      </c>
      <c r="H27" s="32" t="s">
        <v>64</v>
      </c>
      <c r="I27" s="23">
        <v>7.6</v>
      </c>
      <c r="J27" s="24">
        <v>0</v>
      </c>
      <c r="K27" s="21"/>
      <c r="L27" s="24">
        <f>I27-K27</f>
        <v>7.6</v>
      </c>
      <c r="M27" s="24">
        <f>J27-K27</f>
        <v>0</v>
      </c>
      <c r="N27" s="26">
        <f t="shared" si="0"/>
        <v>0</v>
      </c>
    </row>
    <row r="28" spans="1:14" ht="24">
      <c r="A28" s="68">
        <v>851</v>
      </c>
      <c r="B28" s="69">
        <v>113</v>
      </c>
      <c r="C28" s="70" t="s">
        <v>23</v>
      </c>
      <c r="D28" s="71" t="s">
        <v>18</v>
      </c>
      <c r="E28" s="71">
        <v>225</v>
      </c>
      <c r="F28" s="53" t="s">
        <v>29</v>
      </c>
      <c r="G28" s="72">
        <v>10400</v>
      </c>
      <c r="H28" s="33" t="s">
        <v>65</v>
      </c>
      <c r="I28" s="24">
        <v>119.2</v>
      </c>
      <c r="J28" s="24">
        <v>0</v>
      </c>
      <c r="K28" s="21"/>
      <c r="L28" s="24">
        <f>I28-K28</f>
        <v>119.2</v>
      </c>
      <c r="M28" s="24">
        <f>J28-K28</f>
        <v>0</v>
      </c>
      <c r="N28" s="26">
        <f t="shared" si="0"/>
        <v>0</v>
      </c>
    </row>
    <row r="29" spans="1:14" ht="36">
      <c r="A29" s="68">
        <v>851</v>
      </c>
      <c r="B29" s="69">
        <v>113</v>
      </c>
      <c r="C29" s="70" t="s">
        <v>23</v>
      </c>
      <c r="D29" s="71" t="s">
        <v>18</v>
      </c>
      <c r="E29" s="71">
        <v>226</v>
      </c>
      <c r="F29" s="53">
        <v>2267000</v>
      </c>
      <c r="G29" s="72">
        <v>10400</v>
      </c>
      <c r="H29" s="54" t="s">
        <v>66</v>
      </c>
      <c r="I29" s="57">
        <f>SUM(I30:I33)</f>
        <v>994.9000000000001</v>
      </c>
      <c r="J29" s="23">
        <f>J30+J31+J32+J33</f>
        <v>847733.39</v>
      </c>
      <c r="K29" s="21">
        <f>SUM(K30:K33)</f>
        <v>759072.42</v>
      </c>
      <c r="L29" s="23">
        <f>L30+L31+L32+L33</f>
        <v>-758077.52</v>
      </c>
      <c r="M29" s="23">
        <f>M30+M31+M32+M33</f>
        <v>88660.97</v>
      </c>
      <c r="N29" s="26">
        <f t="shared" si="0"/>
        <v>76296.35340235199</v>
      </c>
    </row>
    <row r="30" spans="1:14" s="52" customFormat="1" ht="12">
      <c r="A30" s="44"/>
      <c r="B30" s="45"/>
      <c r="C30" s="46"/>
      <c r="D30" s="47"/>
      <c r="E30" s="47"/>
      <c r="F30" s="48"/>
      <c r="G30" s="22"/>
      <c r="H30" s="22" t="s">
        <v>30</v>
      </c>
      <c r="I30" s="49">
        <v>382.8</v>
      </c>
      <c r="J30" s="34">
        <v>170800</v>
      </c>
      <c r="K30" s="50">
        <v>314800</v>
      </c>
      <c r="L30" s="34">
        <f>I30-K30</f>
        <v>-314417.2</v>
      </c>
      <c r="M30" s="34">
        <f>J30-K30</f>
        <v>-144000</v>
      </c>
      <c r="N30" s="51">
        <f t="shared" si="0"/>
        <v>82236.15464994776</v>
      </c>
    </row>
    <row r="31" spans="1:14" s="52" customFormat="1" ht="12">
      <c r="A31" s="44"/>
      <c r="B31" s="45"/>
      <c r="C31" s="46"/>
      <c r="D31" s="47"/>
      <c r="E31" s="47"/>
      <c r="F31" s="48"/>
      <c r="G31" s="22"/>
      <c r="H31" s="22" t="s">
        <v>31</v>
      </c>
      <c r="I31" s="49">
        <v>410.6</v>
      </c>
      <c r="J31" s="55">
        <v>388933.39</v>
      </c>
      <c r="K31" s="50">
        <v>156272.42</v>
      </c>
      <c r="L31" s="34">
        <f>I31-K31</f>
        <v>-155861.82</v>
      </c>
      <c r="M31" s="34">
        <f>J31-K31</f>
        <v>232660.97</v>
      </c>
      <c r="N31" s="51">
        <f t="shared" si="0"/>
        <v>38059.52752070141</v>
      </c>
    </row>
    <row r="32" spans="1:14" s="52" customFormat="1" ht="12">
      <c r="A32" s="44"/>
      <c r="B32" s="45"/>
      <c r="C32" s="46"/>
      <c r="D32" s="47"/>
      <c r="E32" s="47"/>
      <c r="F32" s="48"/>
      <c r="G32" s="22"/>
      <c r="H32" s="56" t="s">
        <v>32</v>
      </c>
      <c r="I32" s="34"/>
      <c r="J32" s="34">
        <v>288000</v>
      </c>
      <c r="K32" s="50">
        <v>288000</v>
      </c>
      <c r="L32" s="34">
        <f>I32-K32</f>
        <v>-288000</v>
      </c>
      <c r="M32" s="34">
        <f>J32-K32</f>
        <v>0</v>
      </c>
      <c r="N32" s="51" t="e">
        <f t="shared" si="0"/>
        <v>#DIV/0!</v>
      </c>
    </row>
    <row r="33" spans="1:14" s="52" customFormat="1" ht="12">
      <c r="A33" s="44"/>
      <c r="B33" s="45"/>
      <c r="C33" s="46"/>
      <c r="D33" s="47"/>
      <c r="E33" s="47"/>
      <c r="F33" s="48"/>
      <c r="G33" s="22"/>
      <c r="H33" s="56" t="s">
        <v>33</v>
      </c>
      <c r="I33" s="34">
        <v>201.5</v>
      </c>
      <c r="J33" s="34">
        <v>0</v>
      </c>
      <c r="K33" s="50"/>
      <c r="L33" s="34">
        <f>I33-K33</f>
        <v>201.5</v>
      </c>
      <c r="M33" s="34">
        <f>J33-K33</f>
        <v>0</v>
      </c>
      <c r="N33" s="51">
        <f t="shared" si="0"/>
        <v>0</v>
      </c>
    </row>
    <row r="34" spans="1:14" ht="12">
      <c r="A34" s="27">
        <v>851</v>
      </c>
      <c r="B34" s="28">
        <v>113</v>
      </c>
      <c r="C34" s="29" t="s">
        <v>34</v>
      </c>
      <c r="D34" s="30" t="s">
        <v>35</v>
      </c>
      <c r="E34" s="30">
        <v>290</v>
      </c>
      <c r="F34" s="31">
        <v>2903000</v>
      </c>
      <c r="G34" s="32">
        <v>10400</v>
      </c>
      <c r="H34" s="33" t="s">
        <v>68</v>
      </c>
      <c r="I34" s="24">
        <v>5625</v>
      </c>
      <c r="J34" s="34">
        <v>6836500</v>
      </c>
      <c r="K34" s="21">
        <v>4038655.1</v>
      </c>
      <c r="L34" s="24">
        <f>I34-K34</f>
        <v>-4033030.1</v>
      </c>
      <c r="M34" s="24">
        <f>J34-K34</f>
        <v>2797844.9</v>
      </c>
      <c r="N34" s="26">
        <f t="shared" si="0"/>
        <v>71798.31288888889</v>
      </c>
    </row>
    <row r="35" spans="1:14" ht="12">
      <c r="A35" s="27">
        <v>851</v>
      </c>
      <c r="B35" s="28">
        <v>113</v>
      </c>
      <c r="C35" s="29" t="s">
        <v>23</v>
      </c>
      <c r="D35" s="30" t="s">
        <v>18</v>
      </c>
      <c r="E35" s="30">
        <v>226</v>
      </c>
      <c r="F35" s="31">
        <v>2267000</v>
      </c>
      <c r="G35" s="32">
        <v>10400</v>
      </c>
      <c r="H35" s="58" t="s">
        <v>69</v>
      </c>
      <c r="I35" s="24">
        <v>400</v>
      </c>
      <c r="J35" s="34"/>
      <c r="K35" s="21"/>
      <c r="L35" s="24"/>
      <c r="M35" s="24"/>
      <c r="N35" s="26"/>
    </row>
    <row r="36" spans="1:14" s="43" customFormat="1" ht="12">
      <c r="A36" s="115" t="s">
        <v>36</v>
      </c>
      <c r="B36" s="116"/>
      <c r="C36" s="116"/>
      <c r="D36" s="116"/>
      <c r="E36" s="116"/>
      <c r="F36" s="116"/>
      <c r="G36" s="116"/>
      <c r="H36" s="117"/>
      <c r="I36" s="15">
        <f>I37+I39</f>
        <v>130</v>
      </c>
      <c r="J36" s="17"/>
      <c r="K36" s="16"/>
      <c r="L36" s="17"/>
      <c r="M36" s="17"/>
      <c r="N36" s="18"/>
    </row>
    <row r="37" spans="1:14" ht="12">
      <c r="A37" s="27">
        <v>860</v>
      </c>
      <c r="B37" s="28">
        <v>113</v>
      </c>
      <c r="C37" s="29" t="s">
        <v>23</v>
      </c>
      <c r="D37" s="30" t="s">
        <v>37</v>
      </c>
      <c r="E37" s="30">
        <v>290</v>
      </c>
      <c r="F37" s="31">
        <v>2901000</v>
      </c>
      <c r="G37" s="32">
        <v>10400</v>
      </c>
      <c r="H37" s="32" t="s">
        <v>38</v>
      </c>
      <c r="I37" s="23">
        <v>34.33</v>
      </c>
      <c r="J37" s="24">
        <v>0</v>
      </c>
      <c r="K37" s="21">
        <v>21107</v>
      </c>
      <c r="L37" s="24">
        <f>I37-K37</f>
        <v>-21072.67</v>
      </c>
      <c r="M37" s="24"/>
      <c r="N37" s="26">
        <f>K37/I37*100</f>
        <v>61482.66822021556</v>
      </c>
    </row>
    <row r="38" spans="1:14" ht="12">
      <c r="A38" s="118" t="s">
        <v>39</v>
      </c>
      <c r="B38" s="119"/>
      <c r="C38" s="119"/>
      <c r="D38" s="119"/>
      <c r="E38" s="119"/>
      <c r="F38" s="119"/>
      <c r="G38" s="119"/>
      <c r="H38" s="120"/>
      <c r="I38" s="23"/>
      <c r="J38" s="24"/>
      <c r="K38" s="21"/>
      <c r="L38" s="24"/>
      <c r="M38" s="24"/>
      <c r="N38" s="26"/>
    </row>
    <row r="39" spans="1:14" ht="12">
      <c r="A39" s="27">
        <v>860</v>
      </c>
      <c r="B39" s="28">
        <v>113</v>
      </c>
      <c r="C39" s="29" t="s">
        <v>23</v>
      </c>
      <c r="D39" s="30" t="s">
        <v>37</v>
      </c>
      <c r="E39" s="30">
        <v>290</v>
      </c>
      <c r="F39" s="31">
        <v>2901000</v>
      </c>
      <c r="G39" s="32">
        <v>10400</v>
      </c>
      <c r="H39" s="32" t="s">
        <v>38</v>
      </c>
      <c r="I39" s="23">
        <v>95.67</v>
      </c>
      <c r="J39" s="24">
        <v>0</v>
      </c>
      <c r="K39" s="21">
        <v>69184</v>
      </c>
      <c r="L39" s="24">
        <f>I39-K39</f>
        <v>-69088.33</v>
      </c>
      <c r="M39" s="24"/>
      <c r="N39" s="26">
        <v>100</v>
      </c>
    </row>
    <row r="40" spans="1:14" ht="11.25">
      <c r="A40" s="121" t="s">
        <v>40</v>
      </c>
      <c r="B40" s="122"/>
      <c r="C40" s="122"/>
      <c r="D40" s="122"/>
      <c r="E40" s="122"/>
      <c r="F40" s="122"/>
      <c r="G40" s="122"/>
      <c r="H40" s="123"/>
      <c r="I40" s="65">
        <f>I41+I49+I51</f>
        <v>9484</v>
      </c>
      <c r="J40" s="35">
        <f>J41+J49</f>
        <v>603292.3300000001</v>
      </c>
      <c r="K40" s="35">
        <f>K41+K49</f>
        <v>585792.3300000001</v>
      </c>
      <c r="L40" s="35">
        <f>L41+L49</f>
        <v>-577442.3300000001</v>
      </c>
      <c r="M40" s="35">
        <f>M41+M49</f>
        <v>17500</v>
      </c>
      <c r="N40" s="7">
        <f>K40/I40*100</f>
        <v>6176.63781105019</v>
      </c>
    </row>
    <row r="41" spans="1:14" ht="12">
      <c r="A41" s="112" t="s">
        <v>41</v>
      </c>
      <c r="B41" s="113"/>
      <c r="C41" s="113"/>
      <c r="D41" s="113"/>
      <c r="E41" s="113"/>
      <c r="F41" s="113"/>
      <c r="G41" s="113"/>
      <c r="H41" s="114"/>
      <c r="I41" s="19">
        <f>SUM(I42:I48)</f>
        <v>8834</v>
      </c>
      <c r="J41" s="19">
        <f>SUM(J42:J45)</f>
        <v>603292.3300000001</v>
      </c>
      <c r="K41" s="19">
        <f>SUM(K42:K45)</f>
        <v>585792.3300000001</v>
      </c>
      <c r="L41" s="19">
        <f>SUM(L42:L45)</f>
        <v>-577942.3300000001</v>
      </c>
      <c r="M41" s="19">
        <f>SUM(M42:M45)</f>
        <v>17500</v>
      </c>
      <c r="N41" s="18">
        <f>K41/I41*100</f>
        <v>6631.110821824768</v>
      </c>
    </row>
    <row r="42" spans="1:14" ht="24">
      <c r="A42" s="27">
        <v>851</v>
      </c>
      <c r="B42" s="28">
        <v>412</v>
      </c>
      <c r="C42" s="29" t="s">
        <v>42</v>
      </c>
      <c r="D42" s="30" t="s">
        <v>18</v>
      </c>
      <c r="E42" s="30">
        <v>226</v>
      </c>
      <c r="F42" s="31">
        <v>2267000</v>
      </c>
      <c r="G42" s="32">
        <v>10400</v>
      </c>
      <c r="H42" s="32" t="s">
        <v>43</v>
      </c>
      <c r="I42" s="23">
        <v>6200</v>
      </c>
      <c r="J42" s="24">
        <v>0</v>
      </c>
      <c r="K42" s="21"/>
      <c r="L42" s="24">
        <f aca="true" t="shared" si="1" ref="L42:L50">I42-K42</f>
        <v>6200</v>
      </c>
      <c r="M42" s="24">
        <f>J42-K42</f>
        <v>0</v>
      </c>
      <c r="N42" s="26">
        <v>0</v>
      </c>
    </row>
    <row r="43" spans="1:14" ht="48">
      <c r="A43" s="27">
        <v>851</v>
      </c>
      <c r="B43" s="28">
        <v>412</v>
      </c>
      <c r="C43" s="29" t="s">
        <v>42</v>
      </c>
      <c r="D43" s="30" t="s">
        <v>18</v>
      </c>
      <c r="E43" s="30">
        <v>226</v>
      </c>
      <c r="F43" s="31">
        <v>2267000</v>
      </c>
      <c r="G43" s="32">
        <v>10400</v>
      </c>
      <c r="H43" s="32" t="s">
        <v>78</v>
      </c>
      <c r="I43" s="23">
        <v>650</v>
      </c>
      <c r="J43" s="24">
        <v>30792.33</v>
      </c>
      <c r="K43" s="21">
        <v>30792.33</v>
      </c>
      <c r="L43" s="24">
        <f t="shared" si="1"/>
        <v>-30142.33</v>
      </c>
      <c r="M43" s="24">
        <f>J43-K43</f>
        <v>0</v>
      </c>
      <c r="N43" s="26">
        <f aca="true" t="shared" si="2" ref="N43:N55">K43/I43*100</f>
        <v>4737.281538461539</v>
      </c>
    </row>
    <row r="44" spans="1:14" ht="36">
      <c r="A44" s="27">
        <v>851</v>
      </c>
      <c r="B44" s="28">
        <v>412</v>
      </c>
      <c r="C44" s="29" t="s">
        <v>42</v>
      </c>
      <c r="D44" s="30" t="s">
        <v>18</v>
      </c>
      <c r="E44" s="30">
        <v>226</v>
      </c>
      <c r="F44" s="31">
        <v>2267000</v>
      </c>
      <c r="G44" s="32">
        <v>10400</v>
      </c>
      <c r="H44" s="32" t="s">
        <v>44</v>
      </c>
      <c r="I44" s="23"/>
      <c r="J44" s="24">
        <v>278500</v>
      </c>
      <c r="K44" s="21">
        <v>261000</v>
      </c>
      <c r="L44" s="24">
        <f t="shared" si="1"/>
        <v>-261000</v>
      </c>
      <c r="M44" s="24">
        <f>J44-K44</f>
        <v>17500</v>
      </c>
      <c r="N44" s="26" t="e">
        <f t="shared" si="2"/>
        <v>#DIV/0!</v>
      </c>
    </row>
    <row r="45" spans="1:14" ht="12">
      <c r="A45" s="27">
        <v>851</v>
      </c>
      <c r="B45" s="28">
        <v>412</v>
      </c>
      <c r="C45" s="29" t="s">
        <v>42</v>
      </c>
      <c r="D45" s="30" t="s">
        <v>18</v>
      </c>
      <c r="E45" s="30">
        <v>226</v>
      </c>
      <c r="F45" s="31">
        <v>2267000</v>
      </c>
      <c r="G45" s="32">
        <v>10400</v>
      </c>
      <c r="H45" s="32" t="s">
        <v>45</v>
      </c>
      <c r="I45" s="23">
        <v>1000</v>
      </c>
      <c r="J45" s="24">
        <v>294000</v>
      </c>
      <c r="K45" s="21">
        <v>294000</v>
      </c>
      <c r="L45" s="24">
        <f t="shared" si="1"/>
        <v>-293000</v>
      </c>
      <c r="M45" s="24">
        <f>J45-K45</f>
        <v>0</v>
      </c>
      <c r="N45" s="26">
        <f t="shared" si="2"/>
        <v>29400</v>
      </c>
    </row>
    <row r="46" spans="1:14" ht="24">
      <c r="A46" s="27">
        <v>851</v>
      </c>
      <c r="B46" s="28">
        <v>412</v>
      </c>
      <c r="C46" s="29" t="s">
        <v>42</v>
      </c>
      <c r="D46" s="30" t="s">
        <v>18</v>
      </c>
      <c r="E46" s="30">
        <v>226</v>
      </c>
      <c r="F46" s="31">
        <v>2267000</v>
      </c>
      <c r="G46" s="32">
        <v>10400</v>
      </c>
      <c r="H46" s="32" t="s">
        <v>70</v>
      </c>
      <c r="I46" s="23">
        <v>600</v>
      </c>
      <c r="J46" s="24"/>
      <c r="K46" s="21"/>
      <c r="L46" s="24"/>
      <c r="M46" s="24"/>
      <c r="N46" s="26"/>
    </row>
    <row r="47" spans="1:14" ht="12">
      <c r="A47" s="27">
        <v>851</v>
      </c>
      <c r="B47" s="28">
        <v>412</v>
      </c>
      <c r="C47" s="29" t="s">
        <v>42</v>
      </c>
      <c r="D47" s="30" t="s">
        <v>18</v>
      </c>
      <c r="E47" s="30">
        <v>226</v>
      </c>
      <c r="F47" s="31">
        <v>2267000</v>
      </c>
      <c r="G47" s="32">
        <v>10400</v>
      </c>
      <c r="H47" s="32" t="s">
        <v>71</v>
      </c>
      <c r="I47" s="23">
        <v>120</v>
      </c>
      <c r="J47" s="24"/>
      <c r="K47" s="21"/>
      <c r="L47" s="24"/>
      <c r="M47" s="24"/>
      <c r="N47" s="26"/>
    </row>
    <row r="48" spans="1:14" ht="24">
      <c r="A48" s="27">
        <v>851</v>
      </c>
      <c r="B48" s="28">
        <v>412</v>
      </c>
      <c r="C48" s="29" t="s">
        <v>42</v>
      </c>
      <c r="D48" s="30" t="s">
        <v>18</v>
      </c>
      <c r="E48" s="30">
        <v>226</v>
      </c>
      <c r="F48" s="31">
        <v>2267000</v>
      </c>
      <c r="G48" s="32">
        <v>10400</v>
      </c>
      <c r="H48" s="32" t="s">
        <v>72</v>
      </c>
      <c r="I48" s="23">
        <v>264</v>
      </c>
      <c r="J48" s="24"/>
      <c r="K48" s="21"/>
      <c r="L48" s="24"/>
      <c r="M48" s="24"/>
      <c r="N48" s="26"/>
    </row>
    <row r="49" spans="1:14" ht="12">
      <c r="A49" s="112" t="s">
        <v>46</v>
      </c>
      <c r="B49" s="113"/>
      <c r="C49" s="113"/>
      <c r="D49" s="113"/>
      <c r="E49" s="113"/>
      <c r="F49" s="113"/>
      <c r="G49" s="113"/>
      <c r="H49" s="114"/>
      <c r="I49" s="15">
        <f>I50</f>
        <v>500</v>
      </c>
      <c r="J49" s="15">
        <f>J50</f>
        <v>0</v>
      </c>
      <c r="K49" s="16">
        <f>K50</f>
        <v>0</v>
      </c>
      <c r="L49" s="17">
        <f t="shared" si="1"/>
        <v>500</v>
      </c>
      <c r="M49" s="17">
        <f>M50</f>
        <v>0</v>
      </c>
      <c r="N49" s="18">
        <f t="shared" si="2"/>
        <v>0</v>
      </c>
    </row>
    <row r="50" spans="1:14" ht="22.5">
      <c r="A50" s="9">
        <v>851</v>
      </c>
      <c r="B50" s="10">
        <v>412</v>
      </c>
      <c r="C50" s="11" t="s">
        <v>47</v>
      </c>
      <c r="D50" s="12" t="s">
        <v>18</v>
      </c>
      <c r="E50" s="12">
        <v>226</v>
      </c>
      <c r="F50" s="13">
        <v>2267000</v>
      </c>
      <c r="G50" s="14">
        <v>10400</v>
      </c>
      <c r="H50" s="14" t="s">
        <v>73</v>
      </c>
      <c r="I50" s="15">
        <v>500</v>
      </c>
      <c r="J50" s="17">
        <v>0</v>
      </c>
      <c r="K50" s="16"/>
      <c r="L50" s="17">
        <f t="shared" si="1"/>
        <v>500</v>
      </c>
      <c r="M50" s="17">
        <f>J50-K50</f>
        <v>0</v>
      </c>
      <c r="N50" s="18">
        <f t="shared" si="2"/>
        <v>0</v>
      </c>
    </row>
    <row r="51" spans="1:14" ht="12">
      <c r="A51" s="112" t="s">
        <v>74</v>
      </c>
      <c r="B51" s="113"/>
      <c r="C51" s="113"/>
      <c r="D51" s="113"/>
      <c r="E51" s="113"/>
      <c r="F51" s="113"/>
      <c r="G51" s="113"/>
      <c r="H51" s="114"/>
      <c r="I51" s="15">
        <f>I52</f>
        <v>150</v>
      </c>
      <c r="J51" s="17"/>
      <c r="K51" s="16"/>
      <c r="L51" s="17"/>
      <c r="M51" s="17"/>
      <c r="N51" s="18"/>
    </row>
    <row r="52" spans="1:14" ht="22.5">
      <c r="A52" s="9">
        <v>851</v>
      </c>
      <c r="B52" s="10">
        <v>412</v>
      </c>
      <c r="C52" s="11" t="s">
        <v>47</v>
      </c>
      <c r="D52" s="12" t="s">
        <v>18</v>
      </c>
      <c r="E52" s="12">
        <v>226</v>
      </c>
      <c r="F52" s="13">
        <v>2267000</v>
      </c>
      <c r="G52" s="14">
        <v>10400</v>
      </c>
      <c r="H52" s="14" t="s">
        <v>75</v>
      </c>
      <c r="I52" s="15">
        <v>150</v>
      </c>
      <c r="J52" s="17"/>
      <c r="K52" s="16"/>
      <c r="L52" s="17"/>
      <c r="M52" s="17"/>
      <c r="N52" s="18"/>
    </row>
    <row r="53" spans="1:15" ht="12">
      <c r="A53" s="141" t="s">
        <v>48</v>
      </c>
      <c r="B53" s="142"/>
      <c r="C53" s="142"/>
      <c r="D53" s="142"/>
      <c r="E53" s="142"/>
      <c r="F53" s="142"/>
      <c r="G53" s="142"/>
      <c r="H53" s="143"/>
      <c r="I53" s="65">
        <f>I54</f>
        <v>100</v>
      </c>
      <c r="J53" s="35">
        <f>J54</f>
        <v>484800</v>
      </c>
      <c r="K53" s="35">
        <f>K54</f>
        <v>222373.8</v>
      </c>
      <c r="L53" s="35">
        <f>L54</f>
        <v>-222273.8</v>
      </c>
      <c r="M53" s="35">
        <f>M54</f>
        <v>262426.2</v>
      </c>
      <c r="N53" s="7">
        <f t="shared" si="2"/>
        <v>222373.8</v>
      </c>
      <c r="O53" s="36"/>
    </row>
    <row r="54" spans="1:14" ht="11.25">
      <c r="A54" s="9">
        <v>860</v>
      </c>
      <c r="B54" s="10">
        <v>113</v>
      </c>
      <c r="C54" s="11" t="s">
        <v>49</v>
      </c>
      <c r="D54" s="12" t="s">
        <v>18</v>
      </c>
      <c r="E54" s="12">
        <v>226</v>
      </c>
      <c r="F54" s="13">
        <v>2267000</v>
      </c>
      <c r="G54" s="14">
        <v>10401</v>
      </c>
      <c r="H54" s="14" t="s">
        <v>77</v>
      </c>
      <c r="I54" s="15">
        <v>100</v>
      </c>
      <c r="J54" s="17">
        <v>484800</v>
      </c>
      <c r="K54" s="16">
        <v>222373.8</v>
      </c>
      <c r="L54" s="17">
        <f>I54-K54</f>
        <v>-222273.8</v>
      </c>
      <c r="M54" s="17">
        <f>J54-K54</f>
        <v>262426.2</v>
      </c>
      <c r="N54" s="18">
        <f t="shared" si="2"/>
        <v>222373.8</v>
      </c>
    </row>
    <row r="55" spans="1:14" ht="12" thickBot="1">
      <c r="A55" s="109" t="s">
        <v>50</v>
      </c>
      <c r="B55" s="110"/>
      <c r="C55" s="110"/>
      <c r="D55" s="110"/>
      <c r="E55" s="110"/>
      <c r="F55" s="110"/>
      <c r="G55" s="111"/>
      <c r="H55" s="66"/>
      <c r="I55" s="67">
        <f>I7+I40+I53</f>
        <v>25111.25</v>
      </c>
      <c r="J55" s="37">
        <f>J7+J40+J53</f>
        <v>10060430.81</v>
      </c>
      <c r="K55" s="37">
        <f>K7+K40+K53</f>
        <v>7011925.8</v>
      </c>
      <c r="L55" s="37">
        <f>L7+L40+L53</f>
        <v>-6988370.68</v>
      </c>
      <c r="M55" s="37">
        <f>M7+M40+M53</f>
        <v>3533016.8</v>
      </c>
      <c r="N55" s="38">
        <f t="shared" si="2"/>
        <v>27923.44387475733</v>
      </c>
    </row>
    <row r="56" spans="1:13" ht="11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1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1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1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1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1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1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1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1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1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1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1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1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1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1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1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1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1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1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1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1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1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1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1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1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1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1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1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1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1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1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1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1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1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1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1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1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1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1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</sheetData>
  <sheetProtection/>
  <mergeCells count="22">
    <mergeCell ref="M2:M4"/>
    <mergeCell ref="N2:N4"/>
    <mergeCell ref="A49:H49"/>
    <mergeCell ref="A53:H53"/>
    <mergeCell ref="A1:N1"/>
    <mergeCell ref="A2:F3"/>
    <mergeCell ref="G2:G4"/>
    <mergeCell ref="H2:H4"/>
    <mergeCell ref="I2:I4"/>
    <mergeCell ref="J2:J4"/>
    <mergeCell ref="K2:K4"/>
    <mergeCell ref="L2:L4"/>
    <mergeCell ref="A7:H7"/>
    <mergeCell ref="A8:H8"/>
    <mergeCell ref="A17:H17"/>
    <mergeCell ref="A19:H19"/>
    <mergeCell ref="A55:G55"/>
    <mergeCell ref="A51:H51"/>
    <mergeCell ref="A36:H36"/>
    <mergeCell ref="A38:H38"/>
    <mergeCell ref="A40:H40"/>
    <mergeCell ref="A41:H41"/>
  </mergeCells>
  <printOptions/>
  <pageMargins left="0.26" right="0.36" top="0.22" bottom="0.19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10" zoomScaleNormal="110" zoomScalePageLayoutView="0" workbookViewId="0" topLeftCell="A10">
      <selection activeCell="J15" sqref="J15"/>
    </sheetView>
  </sheetViews>
  <sheetFormatPr defaultColWidth="9.125" defaultRowHeight="12.75"/>
  <cols>
    <col min="1" max="1" width="4.125" style="1" customWidth="1"/>
    <col min="2" max="2" width="5.50390625" style="1" customWidth="1"/>
    <col min="3" max="3" width="6.125" style="1" customWidth="1"/>
    <col min="4" max="4" width="10.125" style="1" customWidth="1"/>
    <col min="5" max="6" width="4.50390625" style="1" customWidth="1"/>
    <col min="7" max="7" width="10.125" style="1" hidden="1" customWidth="1"/>
    <col min="8" max="8" width="9.125" style="1" hidden="1" customWidth="1"/>
    <col min="9" max="9" width="53.375" style="1" customWidth="1"/>
    <col min="10" max="10" width="14.875" style="1" customWidth="1"/>
    <col min="11" max="11" width="14.625" style="98" customWidth="1"/>
    <col min="12" max="12" width="0.12890625" style="1" hidden="1" customWidth="1"/>
    <col min="13" max="13" width="13.50390625" style="1" hidden="1" customWidth="1"/>
    <col min="14" max="14" width="0.37109375" style="1" hidden="1" customWidth="1"/>
    <col min="15" max="15" width="16.625" style="1" hidden="1" customWidth="1"/>
    <col min="16" max="16" width="11.125" style="1" hidden="1" customWidth="1"/>
    <col min="17" max="16384" width="9.125" style="1" customWidth="1"/>
  </cols>
  <sheetData>
    <row r="1" spans="2:16" ht="81.75" customHeight="1" thickBot="1">
      <c r="B1" s="149" t="s">
        <v>100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2:16" ht="11.25">
      <c r="B2" s="145" t="s">
        <v>0</v>
      </c>
      <c r="C2" s="124"/>
      <c r="D2" s="124"/>
      <c r="E2" s="124"/>
      <c r="F2" s="124"/>
      <c r="G2" s="124"/>
      <c r="H2" s="147"/>
      <c r="I2" s="147" t="s">
        <v>2</v>
      </c>
      <c r="J2" s="152" t="s">
        <v>81</v>
      </c>
      <c r="K2" s="150" t="s">
        <v>82</v>
      </c>
      <c r="L2" s="135" t="s">
        <v>3</v>
      </c>
      <c r="M2" s="124" t="s">
        <v>4</v>
      </c>
      <c r="N2" s="124" t="s">
        <v>5</v>
      </c>
      <c r="O2" s="135" t="s">
        <v>6</v>
      </c>
      <c r="P2" s="138" t="s">
        <v>7</v>
      </c>
    </row>
    <row r="3" spans="2:16" ht="11.25">
      <c r="B3" s="146"/>
      <c r="C3" s="125"/>
      <c r="D3" s="125"/>
      <c r="E3" s="125"/>
      <c r="F3" s="125"/>
      <c r="G3" s="125"/>
      <c r="H3" s="148"/>
      <c r="I3" s="148"/>
      <c r="J3" s="153"/>
      <c r="K3" s="151"/>
      <c r="L3" s="136"/>
      <c r="M3" s="125"/>
      <c r="N3" s="125"/>
      <c r="O3" s="136"/>
      <c r="P3" s="139"/>
    </row>
    <row r="4" spans="2:16" ht="18" customHeight="1">
      <c r="B4" s="2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/>
      <c r="H4" s="148"/>
      <c r="I4" s="148"/>
      <c r="J4" s="154"/>
      <c r="K4" s="151"/>
      <c r="L4" s="137"/>
      <c r="M4" s="125"/>
      <c r="N4" s="125"/>
      <c r="O4" s="137"/>
      <c r="P4" s="140"/>
    </row>
    <row r="5" spans="2:17" s="43" customFormat="1" ht="12">
      <c r="B5" s="129" t="s">
        <v>83</v>
      </c>
      <c r="C5" s="130"/>
      <c r="D5" s="130"/>
      <c r="E5" s="130"/>
      <c r="F5" s="130"/>
      <c r="G5" s="130"/>
      <c r="H5" s="130"/>
      <c r="I5" s="131"/>
      <c r="J5" s="80"/>
      <c r="K5" s="86"/>
      <c r="L5" s="41">
        <f>SUM(L6:L9)</f>
        <v>0</v>
      </c>
      <c r="M5" s="41">
        <f>SUM(M6:M9)</f>
        <v>0</v>
      </c>
      <c r="N5" s="41">
        <f>SUM(N6:N9)</f>
        <v>0</v>
      </c>
      <c r="O5" s="41">
        <f>SUM(O6:O9)</f>
        <v>0</v>
      </c>
      <c r="P5" s="8" t="e">
        <f>M5/K5*100</f>
        <v>#DIV/0!</v>
      </c>
      <c r="Q5" s="42"/>
    </row>
    <row r="6" spans="2:16" ht="12">
      <c r="B6" s="27"/>
      <c r="C6" s="28"/>
      <c r="D6" s="29"/>
      <c r="E6" s="30"/>
      <c r="F6" s="30"/>
      <c r="G6" s="31"/>
      <c r="H6" s="32"/>
      <c r="I6" s="100" t="s">
        <v>89</v>
      </c>
      <c r="J6" s="85" t="s">
        <v>96</v>
      </c>
      <c r="K6" s="87">
        <v>11742.9</v>
      </c>
      <c r="L6" s="83"/>
      <c r="M6" s="83"/>
      <c r="N6" s="83"/>
      <c r="O6" s="83"/>
      <c r="P6" s="84"/>
    </row>
    <row r="7" spans="2:16" s="52" customFormat="1" ht="12.75" customHeight="1">
      <c r="B7" s="44">
        <v>851</v>
      </c>
      <c r="C7" s="45">
        <v>1003</v>
      </c>
      <c r="D7" s="46" t="s">
        <v>87</v>
      </c>
      <c r="E7" s="47">
        <v>322</v>
      </c>
      <c r="F7" s="47">
        <v>262</v>
      </c>
      <c r="G7" s="48"/>
      <c r="H7" s="22"/>
      <c r="I7" s="22" t="s">
        <v>84</v>
      </c>
      <c r="J7" s="85" t="s">
        <v>96</v>
      </c>
      <c r="K7" s="88">
        <v>0</v>
      </c>
      <c r="L7" s="49"/>
      <c r="M7" s="50"/>
      <c r="N7" s="34"/>
      <c r="O7" s="34"/>
      <c r="P7" s="51"/>
    </row>
    <row r="8" spans="2:16" s="52" customFormat="1" ht="12">
      <c r="B8" s="44">
        <v>851</v>
      </c>
      <c r="C8" s="45">
        <v>1003</v>
      </c>
      <c r="D8" s="46" t="s">
        <v>87</v>
      </c>
      <c r="E8" s="47">
        <v>322</v>
      </c>
      <c r="F8" s="47">
        <v>262</v>
      </c>
      <c r="G8" s="48"/>
      <c r="H8" s="22"/>
      <c r="I8" s="22" t="s">
        <v>85</v>
      </c>
      <c r="J8" s="85" t="s">
        <v>96</v>
      </c>
      <c r="K8" s="88">
        <v>7267.7</v>
      </c>
      <c r="L8" s="49"/>
      <c r="M8" s="50"/>
      <c r="N8" s="34"/>
      <c r="O8" s="34"/>
      <c r="P8" s="51"/>
    </row>
    <row r="9" spans="2:16" s="52" customFormat="1" ht="12">
      <c r="B9" s="44">
        <v>851</v>
      </c>
      <c r="C9" s="45">
        <v>1003</v>
      </c>
      <c r="D9" s="46" t="s">
        <v>87</v>
      </c>
      <c r="E9" s="47">
        <v>322</v>
      </c>
      <c r="F9" s="47">
        <v>262</v>
      </c>
      <c r="G9" s="48"/>
      <c r="H9" s="22"/>
      <c r="I9" s="22" t="s">
        <v>86</v>
      </c>
      <c r="J9" s="85" t="s">
        <v>96</v>
      </c>
      <c r="K9" s="89">
        <v>4475.2</v>
      </c>
      <c r="L9" s="49"/>
      <c r="M9" s="50"/>
      <c r="N9" s="34"/>
      <c r="O9" s="34"/>
      <c r="P9" s="51"/>
    </row>
    <row r="10" spans="2:16" ht="45.75" customHeight="1">
      <c r="B10" s="159" t="s">
        <v>88</v>
      </c>
      <c r="C10" s="160"/>
      <c r="D10" s="160"/>
      <c r="E10" s="160"/>
      <c r="F10" s="160"/>
      <c r="G10" s="160"/>
      <c r="H10" s="160"/>
      <c r="I10" s="161"/>
      <c r="J10" s="81"/>
      <c r="K10" s="94"/>
      <c r="L10" s="19">
        <f>L14</f>
        <v>0</v>
      </c>
      <c r="M10" s="20">
        <f>M14</f>
        <v>0</v>
      </c>
      <c r="N10" s="19">
        <f>N14</f>
        <v>0</v>
      </c>
      <c r="O10" s="19">
        <f>O14</f>
        <v>0</v>
      </c>
      <c r="P10" s="18" t="e">
        <f aca="true" t="shared" si="0" ref="P10:P18">M10/K10*100</f>
        <v>#DIV/0!</v>
      </c>
    </row>
    <row r="11" spans="2:16" ht="12">
      <c r="B11" s="102"/>
      <c r="C11" s="102"/>
      <c r="D11" s="102"/>
      <c r="E11" s="102"/>
      <c r="F11" s="99"/>
      <c r="G11" s="99"/>
      <c r="H11" s="99"/>
      <c r="I11" s="100" t="s">
        <v>89</v>
      </c>
      <c r="J11" s="85" t="s">
        <v>96</v>
      </c>
      <c r="K11" s="89">
        <v>0</v>
      </c>
      <c r="L11" s="19"/>
      <c r="M11" s="20"/>
      <c r="N11" s="19"/>
      <c r="O11" s="19"/>
      <c r="P11" s="18"/>
    </row>
    <row r="12" spans="2:16" ht="12">
      <c r="B12" s="99">
        <v>851</v>
      </c>
      <c r="C12" s="99">
        <v>1003</v>
      </c>
      <c r="D12" s="101">
        <v>1181236</v>
      </c>
      <c r="E12" s="99">
        <v>300</v>
      </c>
      <c r="F12" s="99"/>
      <c r="G12" s="99"/>
      <c r="H12" s="99"/>
      <c r="I12" s="22" t="s">
        <v>84</v>
      </c>
      <c r="J12" s="85" t="s">
        <v>96</v>
      </c>
      <c r="K12" s="89">
        <v>0</v>
      </c>
      <c r="L12" s="19"/>
      <c r="M12" s="20"/>
      <c r="N12" s="19"/>
      <c r="O12" s="19"/>
      <c r="P12" s="18"/>
    </row>
    <row r="13" spans="2:16" ht="12">
      <c r="B13" s="99">
        <v>851</v>
      </c>
      <c r="C13" s="99">
        <v>1003</v>
      </c>
      <c r="D13" s="99">
        <v>1020181340</v>
      </c>
      <c r="E13" s="99">
        <v>300</v>
      </c>
      <c r="F13" s="99"/>
      <c r="G13" s="99"/>
      <c r="H13" s="99"/>
      <c r="I13" s="22" t="s">
        <v>85</v>
      </c>
      <c r="J13" s="85" t="s">
        <v>96</v>
      </c>
      <c r="K13" s="89">
        <v>0</v>
      </c>
      <c r="L13" s="19"/>
      <c r="M13" s="20"/>
      <c r="N13" s="19"/>
      <c r="O13" s="19"/>
      <c r="P13" s="18"/>
    </row>
    <row r="14" spans="2:16" ht="12">
      <c r="B14" s="27" t="s">
        <v>90</v>
      </c>
      <c r="C14" s="28" t="s">
        <v>90</v>
      </c>
      <c r="D14" s="29" t="s">
        <v>90</v>
      </c>
      <c r="E14" s="30" t="s">
        <v>90</v>
      </c>
      <c r="F14" s="30" t="s">
        <v>90</v>
      </c>
      <c r="G14" s="31">
        <v>2267000</v>
      </c>
      <c r="H14" s="32">
        <v>10400</v>
      </c>
      <c r="I14" s="22" t="s">
        <v>86</v>
      </c>
      <c r="J14" s="85" t="s">
        <v>96</v>
      </c>
      <c r="K14" s="89">
        <v>0</v>
      </c>
      <c r="L14" s="24">
        <v>0</v>
      </c>
      <c r="M14" s="21"/>
      <c r="N14" s="24">
        <f>K14-M14</f>
        <v>0</v>
      </c>
      <c r="O14" s="24">
        <f>L14-M14</f>
        <v>0</v>
      </c>
      <c r="P14" s="26" t="e">
        <f t="shared" si="0"/>
        <v>#DIV/0!</v>
      </c>
    </row>
    <row r="15" spans="2:16" ht="39.75" customHeight="1">
      <c r="B15" s="112" t="s">
        <v>91</v>
      </c>
      <c r="C15" s="113"/>
      <c r="D15" s="113"/>
      <c r="E15" s="113"/>
      <c r="F15" s="113"/>
      <c r="G15" s="113"/>
      <c r="H15" s="113"/>
      <c r="I15" s="114"/>
      <c r="J15" s="79"/>
      <c r="K15" s="94"/>
      <c r="L15" s="19">
        <f>L16+L18+L20+L23+L24+L25+L26+L31+L34+L35</f>
        <v>8862339.48</v>
      </c>
      <c r="M15" s="20">
        <f>M16+M18+M20+M23+M24+M25+M26+M31+M34+M35</f>
        <v>5699539.88</v>
      </c>
      <c r="N15" s="19">
        <f>N16+N18+N20+N23+N24+N25+N26+N31+N34+N35</f>
        <v>-5699539.88</v>
      </c>
      <c r="O15" s="19">
        <f>O16+O18+O20+O23+O24+O25+O26+O31+O34+O35</f>
        <v>3253090.5999999996</v>
      </c>
      <c r="P15" s="18" t="e">
        <f t="shared" si="0"/>
        <v>#DIV/0!</v>
      </c>
    </row>
    <row r="16" spans="2:16" ht="12" hidden="1">
      <c r="B16" s="68">
        <v>851</v>
      </c>
      <c r="C16" s="69">
        <v>113</v>
      </c>
      <c r="D16" s="70" t="s">
        <v>23</v>
      </c>
      <c r="E16" s="71">
        <v>880</v>
      </c>
      <c r="F16" s="71">
        <v>290</v>
      </c>
      <c r="G16" s="53" t="s">
        <v>24</v>
      </c>
      <c r="H16" s="72">
        <v>10400</v>
      </c>
      <c r="I16" s="33" t="s">
        <v>80</v>
      </c>
      <c r="J16" s="33"/>
      <c r="K16" s="92">
        <v>0</v>
      </c>
      <c r="L16" s="24">
        <v>28943.87</v>
      </c>
      <c r="M16" s="21">
        <v>28943.87</v>
      </c>
      <c r="N16" s="24">
        <f>K16-M16</f>
        <v>-28943.87</v>
      </c>
      <c r="O16" s="24">
        <f>L16-M16</f>
        <v>0</v>
      </c>
      <c r="P16" s="26" t="e">
        <f t="shared" si="0"/>
        <v>#DIV/0!</v>
      </c>
    </row>
    <row r="17" spans="2:16" ht="12" hidden="1">
      <c r="B17" s="68">
        <v>851</v>
      </c>
      <c r="C17" s="69">
        <v>113</v>
      </c>
      <c r="D17" s="70" t="s">
        <v>23</v>
      </c>
      <c r="E17" s="71">
        <v>853</v>
      </c>
      <c r="F17" s="71">
        <v>290</v>
      </c>
      <c r="G17" s="53" t="s">
        <v>24</v>
      </c>
      <c r="H17" s="72">
        <v>10400</v>
      </c>
      <c r="I17" s="33" t="s">
        <v>79</v>
      </c>
      <c r="J17" s="33"/>
      <c r="K17" s="92">
        <v>0</v>
      </c>
      <c r="L17" s="24"/>
      <c r="M17" s="21"/>
      <c r="N17" s="24"/>
      <c r="O17" s="24"/>
      <c r="P17" s="26"/>
    </row>
    <row r="18" spans="2:16" ht="13.5" customHeight="1">
      <c r="B18" s="68"/>
      <c r="C18" s="69"/>
      <c r="D18" s="70"/>
      <c r="E18" s="71"/>
      <c r="F18" s="71"/>
      <c r="G18" s="53"/>
      <c r="H18" s="72"/>
      <c r="I18" s="100" t="s">
        <v>89</v>
      </c>
      <c r="J18" s="85" t="s">
        <v>96</v>
      </c>
      <c r="K18" s="89">
        <v>0</v>
      </c>
      <c r="L18" s="24">
        <v>1056214.18</v>
      </c>
      <c r="M18" s="21">
        <v>643837.38</v>
      </c>
      <c r="N18" s="24">
        <f>K18-M18</f>
        <v>-643837.38</v>
      </c>
      <c r="O18" s="24">
        <f>L18-M18</f>
        <v>412376.79999999993</v>
      </c>
      <c r="P18" s="26" t="e">
        <f t="shared" si="0"/>
        <v>#DIV/0!</v>
      </c>
    </row>
    <row r="19" spans="2:16" ht="12" hidden="1">
      <c r="B19" s="68"/>
      <c r="C19" s="69"/>
      <c r="D19" s="70"/>
      <c r="E19" s="71"/>
      <c r="F19" s="71"/>
      <c r="G19" s="53"/>
      <c r="H19" s="72"/>
      <c r="I19" s="22" t="s">
        <v>84</v>
      </c>
      <c r="J19" s="85" t="s">
        <v>96</v>
      </c>
      <c r="K19" s="89">
        <v>0</v>
      </c>
      <c r="L19" s="24"/>
      <c r="M19" s="21"/>
      <c r="N19" s="24"/>
      <c r="O19" s="24"/>
      <c r="P19" s="26"/>
    </row>
    <row r="20" spans="2:16" ht="12" customHeight="1">
      <c r="B20" s="68"/>
      <c r="C20" s="69"/>
      <c r="D20" s="70"/>
      <c r="E20" s="71"/>
      <c r="F20" s="71"/>
      <c r="G20" s="53"/>
      <c r="H20" s="72"/>
      <c r="I20" s="22" t="s">
        <v>84</v>
      </c>
      <c r="J20" s="85" t="s">
        <v>96</v>
      </c>
      <c r="K20" s="89">
        <v>0</v>
      </c>
      <c r="L20" s="23">
        <f>L21+L22</f>
        <v>90000</v>
      </c>
      <c r="M20" s="21">
        <f>M21+M22</f>
        <v>136774.75</v>
      </c>
      <c r="N20" s="24">
        <f>N21+N22</f>
        <v>-136774.75</v>
      </c>
      <c r="O20" s="24">
        <f>O21+O22</f>
        <v>-46774.75</v>
      </c>
      <c r="P20" s="26" t="e">
        <f aca="true" t="shared" si="1" ref="P20:P31">M20/K20*100</f>
        <v>#DIV/0!</v>
      </c>
    </row>
    <row r="21" spans="2:16" ht="11.25" customHeight="1" hidden="1">
      <c r="B21" s="73"/>
      <c r="C21" s="74"/>
      <c r="D21" s="75"/>
      <c r="E21" s="76"/>
      <c r="F21" s="76"/>
      <c r="G21" s="77"/>
      <c r="H21" s="78"/>
      <c r="I21" s="22" t="s">
        <v>86</v>
      </c>
      <c r="J21" s="85" t="s">
        <v>96</v>
      </c>
      <c r="K21" s="89"/>
      <c r="L21" s="24">
        <v>90000</v>
      </c>
      <c r="M21" s="25">
        <v>136774.75</v>
      </c>
      <c r="N21" s="24">
        <f>K21-M21</f>
        <v>-136774.75</v>
      </c>
      <c r="O21" s="24">
        <f>L21-M21</f>
        <v>-46774.75</v>
      </c>
      <c r="P21" s="26" t="e">
        <f t="shared" si="1"/>
        <v>#DIV/0!</v>
      </c>
    </row>
    <row r="22" spans="2:16" ht="9" customHeight="1" hidden="1">
      <c r="B22" s="73"/>
      <c r="C22" s="74"/>
      <c r="D22" s="75"/>
      <c r="E22" s="76"/>
      <c r="F22" s="76"/>
      <c r="G22" s="77"/>
      <c r="H22" s="78"/>
      <c r="I22" s="22"/>
      <c r="J22" s="85" t="s">
        <v>96</v>
      </c>
      <c r="K22" s="89">
        <v>0</v>
      </c>
      <c r="L22" s="24"/>
      <c r="M22" s="25">
        <v>0</v>
      </c>
      <c r="N22" s="24">
        <f>K22-M22</f>
        <v>0</v>
      </c>
      <c r="O22" s="24">
        <f>L22-M22</f>
        <v>0</v>
      </c>
      <c r="P22" s="26" t="e">
        <f t="shared" si="1"/>
        <v>#DIV/0!</v>
      </c>
    </row>
    <row r="23" spans="2:16" ht="14.25" customHeight="1">
      <c r="B23" s="68"/>
      <c r="C23" s="69"/>
      <c r="D23" s="70"/>
      <c r="E23" s="71"/>
      <c r="F23" s="71"/>
      <c r="G23" s="53"/>
      <c r="H23" s="72"/>
      <c r="I23" s="22" t="s">
        <v>85</v>
      </c>
      <c r="J23" s="85" t="s">
        <v>96</v>
      </c>
      <c r="K23" s="89">
        <v>0</v>
      </c>
      <c r="L23" s="24">
        <v>2948.04</v>
      </c>
      <c r="M23" s="21">
        <v>1965.36</v>
      </c>
      <c r="N23" s="24">
        <f>K23-M23</f>
        <v>-1965.36</v>
      </c>
      <c r="O23" s="24">
        <f>L23-M23</f>
        <v>982.6800000000001</v>
      </c>
      <c r="P23" s="26" t="e">
        <f t="shared" si="1"/>
        <v>#DIV/0!</v>
      </c>
    </row>
    <row r="24" spans="2:16" ht="12">
      <c r="B24" s="68"/>
      <c r="C24" s="69"/>
      <c r="D24" s="70"/>
      <c r="E24" s="71"/>
      <c r="F24" s="71"/>
      <c r="G24" s="53"/>
      <c r="H24" s="72"/>
      <c r="I24" s="22" t="s">
        <v>86</v>
      </c>
      <c r="J24" s="85" t="s">
        <v>96</v>
      </c>
      <c r="K24" s="89">
        <v>0</v>
      </c>
      <c r="L24" s="24">
        <v>0</v>
      </c>
      <c r="M24" s="21"/>
      <c r="N24" s="24">
        <f>K24-M24</f>
        <v>0</v>
      </c>
      <c r="O24" s="24">
        <f>L24-M24</f>
        <v>0</v>
      </c>
      <c r="P24" s="26" t="e">
        <f t="shared" si="1"/>
        <v>#DIV/0!</v>
      </c>
    </row>
    <row r="25" spans="2:16" ht="36">
      <c r="B25" s="68"/>
      <c r="C25" s="69"/>
      <c r="D25" s="70"/>
      <c r="E25" s="71"/>
      <c r="F25" s="71"/>
      <c r="G25" s="53"/>
      <c r="H25" s="72"/>
      <c r="I25" s="103" t="s">
        <v>92</v>
      </c>
      <c r="J25" s="106"/>
      <c r="K25" s="106"/>
      <c r="L25" s="104"/>
      <c r="M25" s="104"/>
      <c r="N25" s="104"/>
      <c r="O25" s="104"/>
      <c r="P25" s="105"/>
    </row>
    <row r="26" spans="2:16" ht="12">
      <c r="B26" s="68"/>
      <c r="C26" s="69"/>
      <c r="D26" s="70"/>
      <c r="E26" s="71"/>
      <c r="F26" s="71"/>
      <c r="G26" s="53"/>
      <c r="H26" s="72"/>
      <c r="I26" s="100" t="s">
        <v>89</v>
      </c>
      <c r="J26" s="85" t="s">
        <v>96</v>
      </c>
      <c r="K26" s="89">
        <v>0</v>
      </c>
      <c r="L26" s="23">
        <f>L27+L28+L29+L30</f>
        <v>847733.39</v>
      </c>
      <c r="M26" s="21">
        <f>SUM(M27:M30)</f>
        <v>759072.42</v>
      </c>
      <c r="N26" s="23">
        <f>N27+N28+N29+N30</f>
        <v>-759072.42</v>
      </c>
      <c r="O26" s="23">
        <f>O27+O28+O29+O30</f>
        <v>88660.97</v>
      </c>
      <c r="P26" s="26" t="e">
        <f t="shared" si="1"/>
        <v>#DIV/0!</v>
      </c>
    </row>
    <row r="27" spans="2:16" s="52" customFormat="1" ht="12">
      <c r="B27" s="44">
        <v>851</v>
      </c>
      <c r="C27" s="45">
        <v>1003</v>
      </c>
      <c r="D27" s="46" t="s">
        <v>93</v>
      </c>
      <c r="E27" s="47">
        <v>322</v>
      </c>
      <c r="F27" s="47">
        <v>262</v>
      </c>
      <c r="G27" s="48"/>
      <c r="H27" s="22"/>
      <c r="I27" s="22" t="s">
        <v>84</v>
      </c>
      <c r="J27" s="85" t="s">
        <v>96</v>
      </c>
      <c r="K27" s="89">
        <v>0</v>
      </c>
      <c r="L27" s="34">
        <v>170800</v>
      </c>
      <c r="M27" s="50">
        <v>314800</v>
      </c>
      <c r="N27" s="34">
        <f>K27-M27</f>
        <v>-314800</v>
      </c>
      <c r="O27" s="34">
        <f>L27-M27</f>
        <v>-144000</v>
      </c>
      <c r="P27" s="51" t="e">
        <f t="shared" si="1"/>
        <v>#DIV/0!</v>
      </c>
    </row>
    <row r="28" spans="2:16" s="52" customFormat="1" ht="11.25" customHeight="1">
      <c r="B28" s="27" t="s">
        <v>90</v>
      </c>
      <c r="C28" s="28" t="s">
        <v>90</v>
      </c>
      <c r="D28" s="29" t="s">
        <v>90</v>
      </c>
      <c r="E28" s="30" t="s">
        <v>90</v>
      </c>
      <c r="F28" s="30" t="s">
        <v>90</v>
      </c>
      <c r="G28" s="48"/>
      <c r="H28" s="22"/>
      <c r="I28" s="22" t="s">
        <v>85</v>
      </c>
      <c r="J28" s="85" t="s">
        <v>96</v>
      </c>
      <c r="K28" s="89">
        <v>0</v>
      </c>
      <c r="L28" s="55">
        <v>388933.39</v>
      </c>
      <c r="M28" s="50">
        <v>156272.42</v>
      </c>
      <c r="N28" s="34">
        <f>K28-M28</f>
        <v>-156272.42</v>
      </c>
      <c r="O28" s="34">
        <f>L28-M28</f>
        <v>232660.97</v>
      </c>
      <c r="P28" s="51" t="e">
        <f t="shared" si="1"/>
        <v>#DIV/0!</v>
      </c>
    </row>
    <row r="29" spans="2:16" s="52" customFormat="1" ht="12" hidden="1">
      <c r="B29" s="27" t="s">
        <v>90</v>
      </c>
      <c r="C29" s="28" t="s">
        <v>90</v>
      </c>
      <c r="D29" s="29" t="s">
        <v>90</v>
      </c>
      <c r="E29" s="30" t="s">
        <v>90</v>
      </c>
      <c r="F29" s="30" t="s">
        <v>90</v>
      </c>
      <c r="G29" s="48"/>
      <c r="H29" s="22"/>
      <c r="I29" s="56"/>
      <c r="J29" s="85" t="s">
        <v>96</v>
      </c>
      <c r="K29" s="93"/>
      <c r="L29" s="34">
        <v>288000</v>
      </c>
      <c r="M29" s="50">
        <v>288000</v>
      </c>
      <c r="N29" s="34">
        <f>K29-M29</f>
        <v>-288000</v>
      </c>
      <c r="O29" s="34">
        <f>L29-M29</f>
        <v>0</v>
      </c>
      <c r="P29" s="51" t="e">
        <f t="shared" si="1"/>
        <v>#DIV/0!</v>
      </c>
    </row>
    <row r="30" spans="2:16" s="52" customFormat="1" ht="12">
      <c r="B30" s="27" t="s">
        <v>90</v>
      </c>
      <c r="C30" s="28" t="s">
        <v>90</v>
      </c>
      <c r="D30" s="29" t="s">
        <v>90</v>
      </c>
      <c r="E30" s="30" t="s">
        <v>90</v>
      </c>
      <c r="F30" s="30" t="s">
        <v>90</v>
      </c>
      <c r="G30" s="48"/>
      <c r="H30" s="22"/>
      <c r="I30" s="22" t="s">
        <v>86</v>
      </c>
      <c r="J30" s="85" t="s">
        <v>96</v>
      </c>
      <c r="K30" s="93">
        <v>0</v>
      </c>
      <c r="L30" s="34">
        <v>0</v>
      </c>
      <c r="M30" s="50"/>
      <c r="N30" s="34">
        <f>K30-M30</f>
        <v>0</v>
      </c>
      <c r="O30" s="34">
        <f>L30-M30</f>
        <v>0</v>
      </c>
      <c r="P30" s="51" t="e">
        <f t="shared" si="1"/>
        <v>#DIV/0!</v>
      </c>
    </row>
    <row r="31" spans="2:16" ht="48">
      <c r="B31" s="27"/>
      <c r="C31" s="28"/>
      <c r="D31" s="29"/>
      <c r="E31" s="30"/>
      <c r="F31" s="30"/>
      <c r="G31" s="53"/>
      <c r="H31" s="32"/>
      <c r="I31" s="103" t="s">
        <v>94</v>
      </c>
      <c r="J31" s="85"/>
      <c r="K31" s="92"/>
      <c r="L31" s="34">
        <v>6836500</v>
      </c>
      <c r="M31" s="21">
        <v>4038655.1</v>
      </c>
      <c r="N31" s="24">
        <f>K31-M31</f>
        <v>-4038655.1</v>
      </c>
      <c r="O31" s="24">
        <f>L31-M31</f>
        <v>2797844.9</v>
      </c>
      <c r="P31" s="26" t="e">
        <f t="shared" si="1"/>
        <v>#DIV/0!</v>
      </c>
    </row>
    <row r="32" spans="2:16" ht="12">
      <c r="B32" s="27"/>
      <c r="C32" s="28"/>
      <c r="D32" s="29"/>
      <c r="E32" s="30"/>
      <c r="F32" s="30"/>
      <c r="G32" s="31"/>
      <c r="H32" s="107"/>
      <c r="I32" s="108" t="s">
        <v>89</v>
      </c>
      <c r="J32" s="85" t="s">
        <v>96</v>
      </c>
      <c r="K32" s="89">
        <v>0</v>
      </c>
      <c r="L32" s="34"/>
      <c r="M32" s="21"/>
      <c r="N32" s="24"/>
      <c r="O32" s="24"/>
      <c r="P32" s="26"/>
    </row>
    <row r="33" spans="2:16" s="43" customFormat="1" ht="12">
      <c r="B33" s="44">
        <v>851</v>
      </c>
      <c r="C33" s="45">
        <v>1003</v>
      </c>
      <c r="D33" s="46" t="s">
        <v>95</v>
      </c>
      <c r="E33" s="47">
        <v>322</v>
      </c>
      <c r="F33" s="47">
        <v>262</v>
      </c>
      <c r="G33" s="48"/>
      <c r="H33" s="22"/>
      <c r="I33" s="22" t="s">
        <v>84</v>
      </c>
      <c r="J33" s="85" t="s">
        <v>96</v>
      </c>
      <c r="K33" s="89">
        <v>0</v>
      </c>
      <c r="L33" s="17"/>
      <c r="M33" s="16"/>
      <c r="N33" s="17"/>
      <c r="O33" s="17"/>
      <c r="P33" s="18"/>
    </row>
    <row r="34" spans="2:16" ht="12">
      <c r="B34" s="27" t="s">
        <v>90</v>
      </c>
      <c r="C34" s="28" t="s">
        <v>90</v>
      </c>
      <c r="D34" s="29" t="s">
        <v>90</v>
      </c>
      <c r="E34" s="30" t="s">
        <v>90</v>
      </c>
      <c r="F34" s="30" t="s">
        <v>90</v>
      </c>
      <c r="G34" s="48"/>
      <c r="H34" s="22"/>
      <c r="I34" s="22" t="s">
        <v>85</v>
      </c>
      <c r="J34" s="85" t="s">
        <v>96</v>
      </c>
      <c r="K34" s="89">
        <v>0</v>
      </c>
      <c r="L34" s="24">
        <v>0</v>
      </c>
      <c r="M34" s="21">
        <v>21107</v>
      </c>
      <c r="N34" s="24">
        <f>K34-M34</f>
        <v>-21107</v>
      </c>
      <c r="O34" s="24"/>
      <c r="P34" s="26" t="e">
        <f>M34/K34*100</f>
        <v>#DIV/0!</v>
      </c>
    </row>
    <row r="35" spans="2:16" ht="12">
      <c r="B35" s="27" t="s">
        <v>90</v>
      </c>
      <c r="C35" s="28" t="s">
        <v>90</v>
      </c>
      <c r="D35" s="29" t="s">
        <v>90</v>
      </c>
      <c r="E35" s="30" t="s">
        <v>90</v>
      </c>
      <c r="F35" s="30" t="s">
        <v>90</v>
      </c>
      <c r="G35" s="48"/>
      <c r="H35" s="22"/>
      <c r="I35" s="22" t="s">
        <v>86</v>
      </c>
      <c r="J35" s="85" t="s">
        <v>96</v>
      </c>
      <c r="K35" s="89">
        <v>0</v>
      </c>
      <c r="L35" s="24">
        <v>0</v>
      </c>
      <c r="M35" s="21">
        <v>69184</v>
      </c>
      <c r="N35" s="24">
        <f>K35-M35</f>
        <v>-69184</v>
      </c>
      <c r="O35" s="24"/>
      <c r="P35" s="26">
        <v>100</v>
      </c>
    </row>
    <row r="36" spans="2:16" ht="12">
      <c r="B36" s="155" t="s">
        <v>97</v>
      </c>
      <c r="C36" s="113"/>
      <c r="D36" s="113"/>
      <c r="E36" s="113"/>
      <c r="F36" s="113"/>
      <c r="G36" s="113"/>
      <c r="H36" s="113"/>
      <c r="I36" s="114"/>
      <c r="J36" s="85"/>
      <c r="K36" s="90"/>
      <c r="L36" s="19">
        <f>SUM(L37:L40)</f>
        <v>324792.33</v>
      </c>
      <c r="M36" s="19">
        <f>SUM(M37:M40)</f>
        <v>324792.33</v>
      </c>
      <c r="N36" s="19">
        <f>SUM(N37:N40)</f>
        <v>-323792.33</v>
      </c>
      <c r="O36" s="19">
        <f>SUM(O37:O40)</f>
        <v>0</v>
      </c>
      <c r="P36" s="18" t="e">
        <f>M36/K36*100</f>
        <v>#DIV/0!</v>
      </c>
    </row>
    <row r="37" spans="2:16" ht="26.25" customHeight="1">
      <c r="B37" s="27"/>
      <c r="C37" s="28"/>
      <c r="D37" s="29"/>
      <c r="E37" s="30"/>
      <c r="F37" s="30"/>
      <c r="G37" s="31"/>
      <c r="H37" s="32"/>
      <c r="I37" s="32" t="s">
        <v>97</v>
      </c>
      <c r="J37" s="32"/>
      <c r="K37" s="91"/>
      <c r="L37" s="24">
        <v>0</v>
      </c>
      <c r="M37" s="21"/>
      <c r="N37" s="24">
        <f>K37-M37</f>
        <v>0</v>
      </c>
      <c r="O37" s="24">
        <f>L37-M37</f>
        <v>0</v>
      </c>
      <c r="P37" s="26">
        <v>0</v>
      </c>
    </row>
    <row r="38" spans="2:16" ht="12">
      <c r="B38" s="27"/>
      <c r="C38" s="28"/>
      <c r="D38" s="29"/>
      <c r="E38" s="30"/>
      <c r="F38" s="30"/>
      <c r="G38" s="31"/>
      <c r="H38" s="32"/>
      <c r="I38" s="32" t="s">
        <v>89</v>
      </c>
      <c r="J38" s="32"/>
      <c r="K38" s="94">
        <v>1000</v>
      </c>
      <c r="L38" s="24"/>
      <c r="M38" s="21"/>
      <c r="N38" s="24"/>
      <c r="O38" s="24"/>
      <c r="P38" s="26"/>
    </row>
    <row r="39" spans="2:16" ht="12">
      <c r="B39" s="27">
        <v>851</v>
      </c>
      <c r="C39" s="28">
        <v>113</v>
      </c>
      <c r="D39" s="29" t="s">
        <v>98</v>
      </c>
      <c r="E39" s="30">
        <v>244</v>
      </c>
      <c r="F39" s="30">
        <v>225</v>
      </c>
      <c r="G39" s="31"/>
      <c r="H39" s="32"/>
      <c r="I39" s="22" t="s">
        <v>86</v>
      </c>
      <c r="J39" s="85" t="s">
        <v>96</v>
      </c>
      <c r="K39" s="89">
        <v>1000</v>
      </c>
      <c r="L39" s="24">
        <v>30792.33</v>
      </c>
      <c r="M39" s="21">
        <v>30792.33</v>
      </c>
      <c r="N39" s="24">
        <f>K39-M39</f>
        <v>-29792.33</v>
      </c>
      <c r="O39" s="24">
        <f>L39-M39</f>
        <v>0</v>
      </c>
      <c r="P39" s="26">
        <f>M39/K39*100</f>
        <v>3079.233</v>
      </c>
    </row>
    <row r="40" spans="2:16" ht="12.75" customHeight="1">
      <c r="B40" s="27">
        <v>851</v>
      </c>
      <c r="C40" s="28">
        <v>1003</v>
      </c>
      <c r="D40" s="29" t="s">
        <v>99</v>
      </c>
      <c r="E40" s="30">
        <v>414</v>
      </c>
      <c r="F40" s="30">
        <v>310</v>
      </c>
      <c r="G40" s="31"/>
      <c r="H40" s="32"/>
      <c r="I40" s="22" t="s">
        <v>86</v>
      </c>
      <c r="J40" s="85" t="s">
        <v>96</v>
      </c>
      <c r="K40" s="89">
        <v>0</v>
      </c>
      <c r="L40" s="24">
        <v>294000</v>
      </c>
      <c r="M40" s="21">
        <v>294000</v>
      </c>
      <c r="N40" s="24">
        <f>K40-M40</f>
        <v>-294000</v>
      </c>
      <c r="O40" s="24">
        <f>L40-M40</f>
        <v>0</v>
      </c>
      <c r="P40" s="26" t="e">
        <f>M40/K40*100</f>
        <v>#DIV/0!</v>
      </c>
    </row>
    <row r="41" spans="2:16" ht="12" thickBot="1">
      <c r="B41" s="109" t="s">
        <v>50</v>
      </c>
      <c r="C41" s="110"/>
      <c r="D41" s="110"/>
      <c r="E41" s="110"/>
      <c r="F41" s="110"/>
      <c r="G41" s="110"/>
      <c r="H41" s="111"/>
      <c r="I41" s="66"/>
      <c r="J41" s="66"/>
      <c r="K41" s="95">
        <f>K6+K18+K38</f>
        <v>12742.9</v>
      </c>
      <c r="L41" s="37" t="e">
        <f>#REF!+#REF!+#REF!</f>
        <v>#REF!</v>
      </c>
      <c r="M41" s="37" t="e">
        <f>#REF!+#REF!+#REF!</f>
        <v>#REF!</v>
      </c>
      <c r="N41" s="37" t="e">
        <f>#REF!+#REF!+#REF!</f>
        <v>#REF!</v>
      </c>
      <c r="O41" s="37" t="e">
        <f>#REF!+#REF!+#REF!</f>
        <v>#REF!</v>
      </c>
      <c r="P41" s="38" t="e">
        <f>M41/K41*100</f>
        <v>#REF!</v>
      </c>
    </row>
    <row r="42" spans="2:15" ht="11.25">
      <c r="B42" s="39"/>
      <c r="C42" s="39"/>
      <c r="D42" s="39"/>
      <c r="E42" s="39"/>
      <c r="F42" s="39"/>
      <c r="G42" s="39"/>
      <c r="H42" s="39"/>
      <c r="I42" s="39"/>
      <c r="J42" s="39"/>
      <c r="K42" s="96"/>
      <c r="L42" s="39"/>
      <c r="M42" s="39"/>
      <c r="N42" s="39"/>
      <c r="O42" s="39"/>
    </row>
    <row r="43" spans="2:15" ht="11.25">
      <c r="B43" s="39"/>
      <c r="C43" s="39"/>
      <c r="D43" s="39"/>
      <c r="E43" s="39"/>
      <c r="F43" s="39"/>
      <c r="G43" s="39"/>
      <c r="H43" s="39"/>
      <c r="I43" s="39"/>
      <c r="J43" s="39"/>
      <c r="K43" s="96"/>
      <c r="L43" s="39"/>
      <c r="M43" s="39"/>
      <c r="N43" s="39"/>
      <c r="O43" s="39"/>
    </row>
    <row r="44" spans="2:15" ht="16.5" customHeight="1">
      <c r="B44" s="39"/>
      <c r="C44" s="157" t="s">
        <v>101</v>
      </c>
      <c r="D44" s="157"/>
      <c r="E44" s="157"/>
      <c r="F44" s="157"/>
      <c r="G44" s="157"/>
      <c r="H44" s="157"/>
      <c r="I44" s="158" t="s">
        <v>102</v>
      </c>
      <c r="J44" s="82"/>
      <c r="K44" s="97"/>
      <c r="L44" s="39"/>
      <c r="M44" s="39"/>
      <c r="N44" s="39"/>
      <c r="O44" s="39"/>
    </row>
    <row r="45" spans="2:15" ht="63" customHeight="1">
      <c r="B45" s="39"/>
      <c r="C45" s="157"/>
      <c r="D45" s="157"/>
      <c r="E45" s="157"/>
      <c r="F45" s="157"/>
      <c r="G45" s="157"/>
      <c r="H45" s="157"/>
      <c r="I45" s="158"/>
      <c r="J45" s="82"/>
      <c r="K45" s="97"/>
      <c r="L45" s="39"/>
      <c r="M45" s="39"/>
      <c r="N45" s="39"/>
      <c r="O45" s="39"/>
    </row>
    <row r="46" spans="2:15" ht="11.25">
      <c r="B46" s="39"/>
      <c r="C46" s="39"/>
      <c r="D46" s="39"/>
      <c r="E46" s="39"/>
      <c r="F46" s="39"/>
      <c r="G46" s="39"/>
      <c r="H46" s="39"/>
      <c r="I46" s="39"/>
      <c r="J46" s="39"/>
      <c r="K46" s="96"/>
      <c r="L46" s="39"/>
      <c r="M46" s="39"/>
      <c r="N46" s="39"/>
      <c r="O46" s="39"/>
    </row>
    <row r="47" spans="1:15" ht="13.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39"/>
      <c r="M47" s="39"/>
      <c r="N47" s="39"/>
      <c r="O47" s="39"/>
    </row>
    <row r="48" spans="2:15" ht="11.25">
      <c r="B48" s="39"/>
      <c r="C48" s="39"/>
      <c r="D48" s="39"/>
      <c r="E48" s="39"/>
      <c r="F48" s="39"/>
      <c r="G48" s="39"/>
      <c r="H48" s="39"/>
      <c r="I48" s="39"/>
      <c r="J48" s="39"/>
      <c r="K48" s="96"/>
      <c r="L48" s="39"/>
      <c r="M48" s="39"/>
      <c r="N48" s="39"/>
      <c r="O48" s="39"/>
    </row>
    <row r="49" spans="2:15" ht="11.25">
      <c r="B49" s="39"/>
      <c r="C49" s="39"/>
      <c r="D49" s="39"/>
      <c r="E49" s="39"/>
      <c r="F49" s="39"/>
      <c r="G49" s="39"/>
      <c r="H49" s="39"/>
      <c r="I49" s="39"/>
      <c r="J49" s="39"/>
      <c r="K49" s="96"/>
      <c r="L49" s="39"/>
      <c r="M49" s="39"/>
      <c r="N49" s="39"/>
      <c r="O49" s="39"/>
    </row>
    <row r="50" spans="2:15" ht="11.25">
      <c r="B50" s="39"/>
      <c r="C50" s="39"/>
      <c r="D50" s="39"/>
      <c r="E50" s="39"/>
      <c r="F50" s="39"/>
      <c r="G50" s="39"/>
      <c r="H50" s="39"/>
      <c r="I50" s="39"/>
      <c r="J50" s="39"/>
      <c r="K50" s="96"/>
      <c r="L50" s="39"/>
      <c r="M50" s="39"/>
      <c r="N50" s="39"/>
      <c r="O50" s="39"/>
    </row>
    <row r="51" spans="2:15" ht="11.25">
      <c r="B51" s="39"/>
      <c r="C51" s="39"/>
      <c r="D51" s="39"/>
      <c r="E51" s="39"/>
      <c r="F51" s="39"/>
      <c r="G51" s="39"/>
      <c r="H51" s="39"/>
      <c r="I51" s="39"/>
      <c r="J51" s="39"/>
      <c r="K51" s="96"/>
      <c r="L51" s="39"/>
      <c r="M51" s="39"/>
      <c r="N51" s="39"/>
      <c r="O51" s="39"/>
    </row>
    <row r="52" spans="2:15" ht="11.25">
      <c r="B52" s="39"/>
      <c r="C52" s="39"/>
      <c r="D52" s="39"/>
      <c r="E52" s="39"/>
      <c r="F52" s="39"/>
      <c r="G52" s="39"/>
      <c r="H52" s="39"/>
      <c r="I52" s="39"/>
      <c r="J52" s="39"/>
      <c r="K52" s="96"/>
      <c r="L52" s="39"/>
      <c r="M52" s="39"/>
      <c r="N52" s="39"/>
      <c r="O52" s="39"/>
    </row>
    <row r="53" spans="2:15" ht="11.25">
      <c r="B53" s="39"/>
      <c r="C53" s="39"/>
      <c r="D53" s="39"/>
      <c r="E53" s="39"/>
      <c r="F53" s="39"/>
      <c r="G53" s="39"/>
      <c r="H53" s="39"/>
      <c r="I53" s="39"/>
      <c r="J53" s="39"/>
      <c r="K53" s="96"/>
      <c r="L53" s="39"/>
      <c r="M53" s="39"/>
      <c r="N53" s="39"/>
      <c r="O53" s="39"/>
    </row>
    <row r="54" spans="2:15" ht="11.25">
      <c r="B54" s="39"/>
      <c r="C54" s="39"/>
      <c r="D54" s="39"/>
      <c r="E54" s="39"/>
      <c r="F54" s="39"/>
      <c r="G54" s="39"/>
      <c r="H54" s="39"/>
      <c r="I54" s="39"/>
      <c r="J54" s="39"/>
      <c r="K54" s="96"/>
      <c r="L54" s="39"/>
      <c r="M54" s="39"/>
      <c r="N54" s="39"/>
      <c r="O54" s="39"/>
    </row>
    <row r="55" spans="2:15" ht="11.25">
      <c r="B55" s="39"/>
      <c r="C55" s="39"/>
      <c r="D55" s="39"/>
      <c r="E55" s="39"/>
      <c r="F55" s="39"/>
      <c r="G55" s="39"/>
      <c r="H55" s="39"/>
      <c r="I55" s="39"/>
      <c r="J55" s="39"/>
      <c r="K55" s="96"/>
      <c r="L55" s="39"/>
      <c r="M55" s="39"/>
      <c r="N55" s="39"/>
      <c r="O55" s="39"/>
    </row>
    <row r="56" spans="2:15" ht="11.25">
      <c r="B56" s="39"/>
      <c r="C56" s="39"/>
      <c r="D56" s="39"/>
      <c r="E56" s="39"/>
      <c r="F56" s="39"/>
      <c r="G56" s="39"/>
      <c r="H56" s="39"/>
      <c r="I56" s="39"/>
      <c r="J56" s="39"/>
      <c r="K56" s="96"/>
      <c r="L56" s="39"/>
      <c r="M56" s="39"/>
      <c r="N56" s="39"/>
      <c r="O56" s="39"/>
    </row>
    <row r="57" spans="2:15" ht="11.25">
      <c r="B57" s="39"/>
      <c r="C57" s="39"/>
      <c r="D57" s="39"/>
      <c r="E57" s="39"/>
      <c r="F57" s="39"/>
      <c r="G57" s="39"/>
      <c r="H57" s="39"/>
      <c r="I57" s="39"/>
      <c r="J57" s="39"/>
      <c r="K57" s="96"/>
      <c r="L57" s="39"/>
      <c r="M57" s="39"/>
      <c r="N57" s="39"/>
      <c r="O57" s="39"/>
    </row>
    <row r="58" spans="2:15" ht="11.25">
      <c r="B58" s="39"/>
      <c r="C58" s="39"/>
      <c r="D58" s="39"/>
      <c r="E58" s="39"/>
      <c r="F58" s="39"/>
      <c r="G58" s="39"/>
      <c r="H58" s="39"/>
      <c r="I58" s="39"/>
      <c r="J58" s="39"/>
      <c r="K58" s="96"/>
      <c r="L58" s="39"/>
      <c r="M58" s="39"/>
      <c r="N58" s="39"/>
      <c r="O58" s="39"/>
    </row>
  </sheetData>
  <sheetProtection/>
  <mergeCells count="19">
    <mergeCell ref="J2:J4"/>
    <mergeCell ref="B36:I36"/>
    <mergeCell ref="A47:K47"/>
    <mergeCell ref="C44:H45"/>
    <mergeCell ref="I44:I45"/>
    <mergeCell ref="B41:H41"/>
    <mergeCell ref="B5:I5"/>
    <mergeCell ref="B10:I10"/>
    <mergeCell ref="B15:I15"/>
    <mergeCell ref="B1:P1"/>
    <mergeCell ref="B2:G3"/>
    <mergeCell ref="H2:H4"/>
    <mergeCell ref="I2:I4"/>
    <mergeCell ref="K2:K4"/>
    <mergeCell ref="L2:L4"/>
    <mergeCell ref="M2:M4"/>
    <mergeCell ref="N2:N4"/>
    <mergeCell ref="O2:O4"/>
    <mergeCell ref="P2:P4"/>
  </mergeCells>
  <printOptions/>
  <pageMargins left="0.26" right="0.36" top="0.22" bottom="0.19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ИвановаИА</dc:creator>
  <cp:keywords/>
  <dc:description/>
  <cp:lastModifiedBy>СаломасоваМА</cp:lastModifiedBy>
  <cp:lastPrinted>2020-01-29T11:12:49Z</cp:lastPrinted>
  <dcterms:created xsi:type="dcterms:W3CDTF">2016-11-01T12:59:20Z</dcterms:created>
  <dcterms:modified xsi:type="dcterms:W3CDTF">2020-01-29T11:13:19Z</dcterms:modified>
  <cp:category/>
  <cp:version/>
  <cp:contentType/>
  <cp:contentStatus/>
</cp:coreProperties>
</file>